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2026 г план факт\СЛУШАНИЯ ИЮЛЬ\СМИ\"/>
    </mc:Choice>
  </mc:AlternateContent>
  <bookViews>
    <workbookView xWindow="0" yWindow="0" windowWidth="28800" windowHeight="12315"/>
  </bookViews>
  <sheets>
    <sheet name="стоки  ТС" sheetId="1" r:id="rId1"/>
  </sheets>
  <definedNames>
    <definedName name="_xlnm.Print_Area" localSheetId="0">'стоки  ТС'!$A$1:$G$133</definedName>
  </definedNames>
  <calcPr calcId="152511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E15" i="1"/>
  <c r="E40" i="1"/>
  <c r="E30" i="1" s="1"/>
  <c r="E77" i="1"/>
  <c r="F77" i="1" s="1"/>
  <c r="E88" i="1"/>
  <c r="E75" i="1" s="1"/>
  <c r="E104" i="1"/>
  <c r="E96" i="1" s="1"/>
  <c r="E113" i="1"/>
  <c r="F10" i="1"/>
  <c r="F11" i="1"/>
  <c r="F12" i="1"/>
  <c r="F13" i="1"/>
  <c r="F14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1" i="1"/>
  <c r="F32" i="1"/>
  <c r="F33" i="1"/>
  <c r="F34" i="1"/>
  <c r="F35" i="1"/>
  <c r="F36" i="1"/>
  <c r="F37" i="1"/>
  <c r="F39" i="1"/>
  <c r="F41" i="1"/>
  <c r="F42" i="1"/>
  <c r="F43" i="1"/>
  <c r="F44" i="1"/>
  <c r="F45" i="1"/>
  <c r="F46" i="1"/>
  <c r="F47" i="1"/>
  <c r="F49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3" i="1"/>
  <c r="F76" i="1"/>
  <c r="F78" i="1"/>
  <c r="F79" i="1"/>
  <c r="F80" i="1"/>
  <c r="F81" i="1"/>
  <c r="F82" i="1"/>
  <c r="F83" i="1"/>
  <c r="F84" i="1"/>
  <c r="F85" i="1"/>
  <c r="F86" i="1"/>
  <c r="F87" i="1"/>
  <c r="F89" i="1"/>
  <c r="F90" i="1"/>
  <c r="F91" i="1"/>
  <c r="F92" i="1"/>
  <c r="F93" i="1"/>
  <c r="F94" i="1"/>
  <c r="F97" i="1"/>
  <c r="F98" i="1"/>
  <c r="F99" i="1"/>
  <c r="F100" i="1"/>
  <c r="F101" i="1"/>
  <c r="F102" i="1"/>
  <c r="F103" i="1"/>
  <c r="F105" i="1"/>
  <c r="F106" i="1"/>
  <c r="F107" i="1"/>
  <c r="F108" i="1"/>
  <c r="F109" i="1"/>
  <c r="F110" i="1"/>
  <c r="F111" i="1"/>
  <c r="F114" i="1"/>
  <c r="F115" i="1"/>
  <c r="F118" i="1"/>
  <c r="F119" i="1"/>
  <c r="F120" i="1"/>
  <c r="F122" i="1"/>
  <c r="F123" i="1"/>
  <c r="F124" i="1"/>
  <c r="F125" i="1"/>
  <c r="F126" i="1"/>
  <c r="F127" i="1"/>
  <c r="F128" i="1"/>
  <c r="F132" i="1"/>
  <c r="E74" i="1" l="1"/>
  <c r="E8" i="1"/>
  <c r="E116" i="1" l="1"/>
  <c r="D113" i="1"/>
  <c r="F113" i="1" s="1"/>
  <c r="D130" i="1" l="1"/>
  <c r="F130" i="1" s="1"/>
  <c r="D15" i="1" l="1"/>
  <c r="F15" i="1" s="1"/>
  <c r="D131" i="1"/>
  <c r="F131" i="1" s="1"/>
  <c r="D40" i="1"/>
  <c r="D9" i="1"/>
  <c r="F9" i="1" s="1"/>
  <c r="D30" i="1" l="1"/>
  <c r="F30" i="1" s="1"/>
  <c r="F40" i="1"/>
  <c r="D88" i="1"/>
  <c r="D8" i="1"/>
  <c r="F8" i="1" s="1"/>
  <c r="D104" i="1"/>
  <c r="F104" i="1" s="1"/>
  <c r="D75" i="1" l="1"/>
  <c r="F88" i="1"/>
  <c r="D96" i="1"/>
  <c r="F75" i="1" l="1"/>
  <c r="D74" i="1"/>
  <c r="F96" i="1"/>
  <c r="D116" i="1" l="1"/>
  <c r="F74" i="1"/>
  <c r="F116" i="1" l="1"/>
  <c r="D121" i="1"/>
  <c r="D129" i="1" l="1"/>
  <c r="F129" i="1" s="1"/>
  <c r="F121" i="1"/>
</calcChain>
</file>

<file path=xl/comments1.xml><?xml version="1.0" encoding="utf-8"?>
<comments xmlns="http://schemas.openxmlformats.org/spreadsheetml/2006/main">
  <authors>
    <author>Пользователь</author>
  </authors>
  <commentList>
    <comment ref="E121" authorId="0" shapeId="0">
      <text>
        <r>
          <rPr>
            <b/>
            <sz val="9"/>
            <color indexed="81"/>
            <rFont val="Tahoma"/>
            <family val="2"/>
            <charset val="204"/>
          </rPr>
          <t>Пользователь:</t>
        </r>
        <r>
          <rPr>
            <sz val="9"/>
            <color indexed="81"/>
            <rFont val="Tahoma"/>
            <family val="2"/>
            <charset val="204"/>
          </rPr>
          <t xml:space="preserve">
за 6 мес</t>
        </r>
      </text>
    </comment>
  </commentList>
</comments>
</file>

<file path=xl/sharedStrings.xml><?xml version="1.0" encoding="utf-8"?>
<sst xmlns="http://schemas.openxmlformats.org/spreadsheetml/2006/main" count="343" uniqueCount="207">
  <si>
    <t xml:space="preserve">Государственное коммунальное предприятие «Костанай-Су»  акимата города Костаная государственного учреждения «Отдел жилищно-коммунального хозяйства,пассажирского транспорта и автомобильных дорог акимата города Костаная» </t>
  </si>
  <si>
    <t>№ п/п</t>
  </si>
  <si>
    <t xml:space="preserve">наименование показателей </t>
  </si>
  <si>
    <t>ед. изм.</t>
  </si>
  <si>
    <t>I</t>
  </si>
  <si>
    <t>Затраты на предоставление услуг, всего</t>
  </si>
  <si>
    <t>т.тенге</t>
  </si>
  <si>
    <t>1.</t>
  </si>
  <si>
    <t>Материальные затраты, всего</t>
  </si>
  <si>
    <t>1.1</t>
  </si>
  <si>
    <t>сырье и материалы</t>
  </si>
  <si>
    <t>1.2</t>
  </si>
  <si>
    <t>ГСМ</t>
  </si>
  <si>
    <t>1.3</t>
  </si>
  <si>
    <t>электроэнергия</t>
  </si>
  <si>
    <t>тенге</t>
  </si>
  <si>
    <t>1.4</t>
  </si>
  <si>
    <t>теплоэнергия</t>
  </si>
  <si>
    <t>1.5</t>
  </si>
  <si>
    <t>топливо</t>
  </si>
  <si>
    <t>2.</t>
  </si>
  <si>
    <t>Затраты на оплату труда, всего</t>
  </si>
  <si>
    <t>2.1</t>
  </si>
  <si>
    <t>заработная плата персонала</t>
  </si>
  <si>
    <t>среднемесячная зарплата</t>
  </si>
  <si>
    <t>численность произв. персонала</t>
  </si>
  <si>
    <t>чел.</t>
  </si>
  <si>
    <t>2.2</t>
  </si>
  <si>
    <t>социальный налог и соцотчисл</t>
  </si>
  <si>
    <t>2.3</t>
  </si>
  <si>
    <t>обяз. проф. пенсионные взносы 5%</t>
  </si>
  <si>
    <t>2.4</t>
  </si>
  <si>
    <t>заработная плата всп. персонала</t>
  </si>
  <si>
    <t>численность вспом. персонала</t>
  </si>
  <si>
    <t>2.5</t>
  </si>
  <si>
    <t>3.</t>
  </si>
  <si>
    <t>Амортизация</t>
  </si>
  <si>
    <t>4.</t>
  </si>
  <si>
    <t>Ремонт, всего</t>
  </si>
  <si>
    <t>5.</t>
  </si>
  <si>
    <t xml:space="preserve">Прочие затраты, всего </t>
  </si>
  <si>
    <t>5.1</t>
  </si>
  <si>
    <t xml:space="preserve">услуги связи </t>
  </si>
  <si>
    <t>5.2</t>
  </si>
  <si>
    <t>дезинфекция, дератизация</t>
  </si>
  <si>
    <t>5.3</t>
  </si>
  <si>
    <t>охрана труда и техника безопасности</t>
  </si>
  <si>
    <t>5.5</t>
  </si>
  <si>
    <t>обязательные виды страхования</t>
  </si>
  <si>
    <t xml:space="preserve"> - экологическое стархование</t>
  </si>
  <si>
    <t xml:space="preserve"> - страхование ГПО владельцев транспортных средств</t>
  </si>
  <si>
    <t xml:space="preserve"> - страхование работника от несчастного случая при исполнении им трудовых обязаннностей</t>
  </si>
  <si>
    <t>Социальное медицинское страхование</t>
  </si>
  <si>
    <t>5.6</t>
  </si>
  <si>
    <t>платежи за эмиссию в окружающую среду</t>
  </si>
  <si>
    <t>5.7</t>
  </si>
  <si>
    <t>другие затраты</t>
  </si>
  <si>
    <t>5.7.1</t>
  </si>
  <si>
    <t>обслуживание сигнализации</t>
  </si>
  <si>
    <t>5.7.2</t>
  </si>
  <si>
    <t>вывоз мусора</t>
  </si>
  <si>
    <t>5.7.3</t>
  </si>
  <si>
    <t>канцелярские товары</t>
  </si>
  <si>
    <t>5.7.4</t>
  </si>
  <si>
    <t>5.7.5</t>
  </si>
  <si>
    <t>услуги автотран. и механизмов</t>
  </si>
  <si>
    <t>5.7.6</t>
  </si>
  <si>
    <t>услуги в области инжиниринга проектные</t>
  </si>
  <si>
    <t>5.7.7</t>
  </si>
  <si>
    <t>утилизация отработанных шин, промасленной ветоши, отработанных фильтров и древесных опилок</t>
  </si>
  <si>
    <t>5.7.8</t>
  </si>
  <si>
    <t>энергоаудит</t>
  </si>
  <si>
    <t>5.7.9</t>
  </si>
  <si>
    <t>испытание электрооборудования и заземленных устройств</t>
  </si>
  <si>
    <t>5.7.11</t>
  </si>
  <si>
    <t>поверка счетчиков электроэнергии и транформаторов тока</t>
  </si>
  <si>
    <t>5.7.14</t>
  </si>
  <si>
    <t>технический осмотр автотранспортных средств</t>
  </si>
  <si>
    <t>5.7.16</t>
  </si>
  <si>
    <t>поверка средств измерений (манометры)</t>
  </si>
  <si>
    <t>5.7.17</t>
  </si>
  <si>
    <t>доступ к системе мониторинга</t>
  </si>
  <si>
    <t>5.7.18</t>
  </si>
  <si>
    <t>промывка и опрессовка системы отопления</t>
  </si>
  <si>
    <t>5.7.19</t>
  </si>
  <si>
    <t>экспертиза промбезопасности технических устройств</t>
  </si>
  <si>
    <t>5.7.20</t>
  </si>
  <si>
    <t>демонтаж, поверка и монтаж приборов учета</t>
  </si>
  <si>
    <t>5.7.21</t>
  </si>
  <si>
    <t>оплата временной нетрудоспособности</t>
  </si>
  <si>
    <t>5.7.22</t>
  </si>
  <si>
    <t>техническое обслуживание</t>
  </si>
  <si>
    <t>5.7.23</t>
  </si>
  <si>
    <t>тех. освидетельствование</t>
  </si>
  <si>
    <t>5.7.24</t>
  </si>
  <si>
    <t>испытание и анализ э/сетей</t>
  </si>
  <si>
    <t>5.7.25</t>
  </si>
  <si>
    <t>поверка защитных средств</t>
  </si>
  <si>
    <t>5.7.26</t>
  </si>
  <si>
    <t>составление актов дефектовки основных средств</t>
  </si>
  <si>
    <t>5.7.27</t>
  </si>
  <si>
    <t>командировочные расходы</t>
  </si>
  <si>
    <t>5.7.30</t>
  </si>
  <si>
    <t>шиномонтажные работы</t>
  </si>
  <si>
    <t>5.7.31</t>
  </si>
  <si>
    <t>оформление землеустроительных актов</t>
  </si>
  <si>
    <t>5.7.33</t>
  </si>
  <si>
    <t>содержание и техническое обслуживание</t>
  </si>
  <si>
    <t>5.7.35</t>
  </si>
  <si>
    <t xml:space="preserve">экспертиза </t>
  </si>
  <si>
    <t>5.7.36</t>
  </si>
  <si>
    <t>услуги госстандарта</t>
  </si>
  <si>
    <t>5.7.37</t>
  </si>
  <si>
    <t>затраты по регистрации объектов</t>
  </si>
  <si>
    <t>5.7.38</t>
  </si>
  <si>
    <t>обслуживание охранной и пожарной сигнализации, видеонаблюдение</t>
  </si>
  <si>
    <t>5.7.39</t>
  </si>
  <si>
    <t>непредвиденные</t>
  </si>
  <si>
    <t>II</t>
  </si>
  <si>
    <t>Расходы периода, всего</t>
  </si>
  <si>
    <t>6.</t>
  </si>
  <si>
    <t>Общие и административные расходы, всего</t>
  </si>
  <si>
    <t>6.1</t>
  </si>
  <si>
    <t>оплата труда адм. персонала</t>
  </si>
  <si>
    <t>численность адм. персонала</t>
  </si>
  <si>
    <t>6.2</t>
  </si>
  <si>
    <t>6.3</t>
  </si>
  <si>
    <t>налоговые платежи</t>
  </si>
  <si>
    <t xml:space="preserve"> - земельный налог</t>
  </si>
  <si>
    <t xml:space="preserve"> - имущественный налог</t>
  </si>
  <si>
    <t xml:space="preserve"> - транспортный налог</t>
  </si>
  <si>
    <t xml:space="preserve"> - плата за пользование РЧС</t>
  </si>
  <si>
    <t>6.4</t>
  </si>
  <si>
    <t>услуги банка</t>
  </si>
  <si>
    <t>6.5</t>
  </si>
  <si>
    <t>амортизация</t>
  </si>
  <si>
    <t>6.6</t>
  </si>
  <si>
    <t>прочие расходы</t>
  </si>
  <si>
    <t>6.6.1</t>
  </si>
  <si>
    <t>коммунальные услуги</t>
  </si>
  <si>
    <t>6.6.2</t>
  </si>
  <si>
    <t>информационные услуги</t>
  </si>
  <si>
    <t>6.6.3</t>
  </si>
  <si>
    <t>6.6.4</t>
  </si>
  <si>
    <t>6.6.5</t>
  </si>
  <si>
    <t>расходы на сод. и обсл. ВТ</t>
  </si>
  <si>
    <t>6.6.6</t>
  </si>
  <si>
    <t>периодическая печать</t>
  </si>
  <si>
    <t>6.6.7</t>
  </si>
  <si>
    <t>7.</t>
  </si>
  <si>
    <t>Расходы на сл. сбыта, всего</t>
  </si>
  <si>
    <t>7.1</t>
  </si>
  <si>
    <t>заработная плата</t>
  </si>
  <si>
    <t>численность персонала</t>
  </si>
  <si>
    <t>7.2</t>
  </si>
  <si>
    <t>7.3</t>
  </si>
  <si>
    <t>7.4</t>
  </si>
  <si>
    <t>инкассация</t>
  </si>
  <si>
    <t>7.5</t>
  </si>
  <si>
    <t>7.5.1</t>
  </si>
  <si>
    <t xml:space="preserve">расходы на сод. и обсл. ВТ  </t>
  </si>
  <si>
    <t>7.5.2</t>
  </si>
  <si>
    <t>аренда приемных пунктов</t>
  </si>
  <si>
    <t>7.5.3</t>
  </si>
  <si>
    <t>7.5.4</t>
  </si>
  <si>
    <t>услуги связи</t>
  </si>
  <si>
    <t>7.5.6</t>
  </si>
  <si>
    <t xml:space="preserve"> - страхование работников</t>
  </si>
  <si>
    <t xml:space="preserve"> Социальное медицинское страхование</t>
  </si>
  <si>
    <t>7.5.7</t>
  </si>
  <si>
    <t>8.</t>
  </si>
  <si>
    <t>Расходы на выплату вознаграждений</t>
  </si>
  <si>
    <t xml:space="preserve"> - по кредиту ЕБРР</t>
  </si>
  <si>
    <t xml:space="preserve"> - по бюджетному кредиту "Нурлы Жол"</t>
  </si>
  <si>
    <t>III</t>
  </si>
  <si>
    <t>Всего затрат на предоставление услуг</t>
  </si>
  <si>
    <t>IV</t>
  </si>
  <si>
    <t>Доход (прибыль)</t>
  </si>
  <si>
    <t>V</t>
  </si>
  <si>
    <t>Выплата основного долга по кредиту ЕБРР</t>
  </si>
  <si>
    <t>амортизация, п 637 ПФТ</t>
  </si>
  <si>
    <t>VI</t>
  </si>
  <si>
    <t>Выплата основного долга по бюджетному кредиту "Нурлы Жол"</t>
  </si>
  <si>
    <t>VII</t>
  </si>
  <si>
    <t>Регулируемая база задействованных активов (РБА)</t>
  </si>
  <si>
    <t>VIII</t>
  </si>
  <si>
    <t>Всего доходов</t>
  </si>
  <si>
    <t>население</t>
  </si>
  <si>
    <t>прочие потребители</t>
  </si>
  <si>
    <t>бюджетные орг</t>
  </si>
  <si>
    <t>IX</t>
  </si>
  <si>
    <t>Объем оказываемых услуг</t>
  </si>
  <si>
    <t>тыс.м3</t>
  </si>
  <si>
    <t>X</t>
  </si>
  <si>
    <t>Тариф (без НДС)</t>
  </si>
  <si>
    <t>тенге/м3</t>
  </si>
  <si>
    <t>ОПВР</t>
  </si>
  <si>
    <t>расходы на сод. техсредств ВТ (компьютерщики)</t>
  </si>
  <si>
    <t>Администрация ГКП "Костанай-Су"</t>
  </si>
  <si>
    <t>Исполнение согласно освоения договоров</t>
  </si>
  <si>
    <t>Примечание</t>
  </si>
  <si>
    <t>Отчет о ходе исполнения тарифной сметы на услуги по отводу и очистке сточных вод  на 2026</t>
  </si>
  <si>
    <t>Отпуск (основной)</t>
  </si>
  <si>
    <t xml:space="preserve"> Предварительный факт за 6 мес 2026</t>
  </si>
  <si>
    <t xml:space="preserve"> Приказ 25 - ОД</t>
  </si>
  <si>
    <t>за счет амортиз</t>
  </si>
  <si>
    <t>% выполнения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</si>
</sst>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9"/>
      <name val="Times New Roman"/>
      <family val="1"/>
      <charset val="204"/>
    </font>
    <font>
      <sz val="8"/>
      <name val="Arial"/>
      <family val="2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3" fillId="0" borderId="0"/>
    <xf numFmtId="0" fontId="16" fillId="0" borderId="0"/>
  </cellStyleXfs>
  <cellXfs count="36">
    <xf numFmtId="0" fontId="0" fillId="0" borderId="0" xfId="0"/>
    <xf numFmtId="0" fontId="2" fillId="2" borderId="0" xfId="0" applyFont="1" applyFill="1"/>
    <xf numFmtId="4" fontId="7" fillId="2" borderId="1" xfId="0" applyNumberFormat="1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vertical="center" wrapText="1"/>
    </xf>
    <xf numFmtId="0" fontId="3" fillId="2" borderId="0" xfId="0" applyFont="1" applyFill="1"/>
    <xf numFmtId="0" fontId="4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10" fillId="2" borderId="0" xfId="0" applyFont="1" applyFill="1"/>
    <xf numFmtId="4" fontId="2" fillId="2" borderId="1" xfId="0" applyNumberFormat="1" applyFont="1" applyFill="1" applyBorder="1"/>
    <xf numFmtId="4" fontId="2" fillId="2" borderId="0" xfId="0" applyNumberFormat="1" applyFont="1" applyFill="1"/>
    <xf numFmtId="0" fontId="9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vertical="center"/>
    </xf>
    <xf numFmtId="0" fontId="2" fillId="2" borderId="0" xfId="0" applyFont="1" applyFill="1" applyAlignment="1">
      <alignment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" fontId="9" fillId="2" borderId="2" xfId="0" applyNumberFormat="1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4" fontId="12" fillId="2" borderId="5" xfId="0" applyNumberFormat="1" applyFont="1" applyFill="1" applyBorder="1" applyAlignment="1">
      <alignment horizontal="center" vertical="center" wrapText="1"/>
    </xf>
    <xf numFmtId="0" fontId="0" fillId="0" borderId="4" xfId="0" applyBorder="1" applyAlignment="1"/>
    <xf numFmtId="0" fontId="1" fillId="2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2" tint="-9.9978637043366805E-2"/>
    <pageSetUpPr fitToPage="1"/>
  </sheetPr>
  <dimension ref="A1:G133"/>
  <sheetViews>
    <sheetView tabSelected="1" view="pageBreakPreview" zoomScaleNormal="100" zoomScaleSheetLayoutView="100" workbookViewId="0">
      <pane ySplit="7" topLeftCell="A8" activePane="bottomLeft" state="frozen"/>
      <selection pane="bottomLeft" activeCell="E4" sqref="E4"/>
    </sheetView>
  </sheetViews>
  <sheetFormatPr defaultRowHeight="15.75" x14ac:dyDescent="0.25"/>
  <cols>
    <col min="1" max="1" width="6.7109375" style="1" customWidth="1"/>
    <col min="2" max="2" width="48.140625" style="24" customWidth="1"/>
    <col min="3" max="3" width="15" style="1" customWidth="1"/>
    <col min="4" max="4" width="17.140625" style="1" customWidth="1"/>
    <col min="5" max="5" width="17" style="1" customWidth="1"/>
    <col min="6" max="6" width="15.42578125" style="4" customWidth="1"/>
    <col min="7" max="7" width="18.85546875" style="1" customWidth="1"/>
    <col min="8" max="16384" width="9.140625" style="1"/>
  </cols>
  <sheetData>
    <row r="1" spans="1:7" ht="94.5" customHeight="1" x14ac:dyDescent="0.3">
      <c r="A1" s="33" t="s">
        <v>0</v>
      </c>
      <c r="B1" s="33"/>
      <c r="C1" s="33"/>
      <c r="F1" s="1"/>
    </row>
    <row r="2" spans="1:7" ht="33.75" customHeight="1" x14ac:dyDescent="0.3">
      <c r="A2" s="33" t="s">
        <v>201</v>
      </c>
      <c r="B2" s="33"/>
      <c r="C2" s="33"/>
    </row>
    <row r="3" spans="1:7" ht="12.75" customHeight="1" x14ac:dyDescent="0.25">
      <c r="A3" s="5"/>
      <c r="B3" s="5"/>
      <c r="C3" s="5"/>
    </row>
    <row r="4" spans="1:7" ht="12.75" customHeight="1" x14ac:dyDescent="0.25">
      <c r="A4" s="5"/>
      <c r="B4" s="5"/>
      <c r="C4" s="5"/>
      <c r="D4" s="6"/>
    </row>
    <row r="5" spans="1:7" ht="27.75" customHeight="1" x14ac:dyDescent="0.25">
      <c r="A5" s="34" t="s">
        <v>1</v>
      </c>
      <c r="B5" s="34" t="s">
        <v>2</v>
      </c>
      <c r="C5" s="34" t="s">
        <v>3</v>
      </c>
      <c r="D5" s="29" t="s">
        <v>204</v>
      </c>
      <c r="E5" s="29" t="s">
        <v>203</v>
      </c>
      <c r="F5" s="30" t="s">
        <v>206</v>
      </c>
      <c r="G5" s="30" t="s">
        <v>200</v>
      </c>
    </row>
    <row r="6" spans="1:7" ht="71.25" customHeight="1" x14ac:dyDescent="0.25">
      <c r="A6" s="35"/>
      <c r="B6" s="35"/>
      <c r="C6" s="35"/>
      <c r="D6" s="29"/>
      <c r="E6" s="29"/>
      <c r="F6" s="30"/>
      <c r="G6" s="30"/>
    </row>
    <row r="7" spans="1:7" ht="21.75" customHeight="1" x14ac:dyDescent="0.25">
      <c r="A7" s="7"/>
      <c r="B7" s="7"/>
      <c r="C7" s="7"/>
      <c r="D7" s="8"/>
      <c r="E7" s="8"/>
      <c r="F7" s="9"/>
      <c r="G7" s="3"/>
    </row>
    <row r="8" spans="1:7" ht="24.75" customHeight="1" x14ac:dyDescent="0.25">
      <c r="A8" s="10" t="s">
        <v>4</v>
      </c>
      <c r="B8" s="11" t="s">
        <v>5</v>
      </c>
      <c r="C8" s="10" t="s">
        <v>6</v>
      </c>
      <c r="D8" s="12">
        <f>D9+D15+D28+D29+D30</f>
        <v>1958025.34</v>
      </c>
      <c r="E8" s="12">
        <f>E9+E15+E28+E29+E30</f>
        <v>1279456.2940700001</v>
      </c>
      <c r="F8" s="2">
        <f>E8/D8*100</f>
        <v>65.344215313883524</v>
      </c>
      <c r="G8" s="31" t="s">
        <v>199</v>
      </c>
    </row>
    <row r="9" spans="1:7" ht="17.25" customHeight="1" x14ac:dyDescent="0.25">
      <c r="A9" s="13" t="s">
        <v>7</v>
      </c>
      <c r="B9" s="11" t="s">
        <v>8</v>
      </c>
      <c r="C9" s="10" t="s">
        <v>6</v>
      </c>
      <c r="D9" s="12">
        <f>D10+D11+D12+D13+D14</f>
        <v>479378.75000000006</v>
      </c>
      <c r="E9" s="12">
        <f>E10+E11+E12+E13+E14</f>
        <v>218387.78761999999</v>
      </c>
      <c r="F9" s="2">
        <f t="shared" ref="F9:F60" si="0">E9/D9*100</f>
        <v>45.55641809738124</v>
      </c>
      <c r="G9" s="32"/>
    </row>
    <row r="10" spans="1:7" ht="18.75" customHeight="1" x14ac:dyDescent="0.25">
      <c r="A10" s="14" t="s">
        <v>9</v>
      </c>
      <c r="B10" s="15" t="s">
        <v>10</v>
      </c>
      <c r="C10" s="16" t="s">
        <v>6</v>
      </c>
      <c r="D10" s="17">
        <v>70</v>
      </c>
      <c r="E10" s="17">
        <v>55.89029</v>
      </c>
      <c r="F10" s="2">
        <f t="shared" si="0"/>
        <v>79.843271428571427</v>
      </c>
      <c r="G10" s="32"/>
    </row>
    <row r="11" spans="1:7" ht="18" customHeight="1" x14ac:dyDescent="0.25">
      <c r="A11" s="14" t="s">
        <v>11</v>
      </c>
      <c r="B11" s="15" t="s">
        <v>12</v>
      </c>
      <c r="C11" s="16" t="s">
        <v>6</v>
      </c>
      <c r="D11" s="17">
        <v>71402.78</v>
      </c>
      <c r="E11" s="17">
        <v>25532.46644</v>
      </c>
      <c r="F11" s="2">
        <f t="shared" si="0"/>
        <v>35.758364646306489</v>
      </c>
      <c r="G11" s="32"/>
    </row>
    <row r="12" spans="1:7" ht="16.5" customHeight="1" x14ac:dyDescent="0.25">
      <c r="A12" s="14" t="s">
        <v>13</v>
      </c>
      <c r="B12" s="15" t="s">
        <v>14</v>
      </c>
      <c r="C12" s="16" t="s">
        <v>6</v>
      </c>
      <c r="D12" s="17">
        <v>397247</v>
      </c>
      <c r="E12" s="17">
        <v>186354.88728999998</v>
      </c>
      <c r="F12" s="2">
        <f t="shared" si="0"/>
        <v>46.911590846501042</v>
      </c>
      <c r="G12" s="32"/>
    </row>
    <row r="13" spans="1:7" ht="19.5" customHeight="1" x14ac:dyDescent="0.25">
      <c r="A13" s="14" t="s">
        <v>16</v>
      </c>
      <c r="B13" s="15" t="s">
        <v>17</v>
      </c>
      <c r="C13" s="16" t="s">
        <v>6</v>
      </c>
      <c r="D13" s="17">
        <v>10588.46</v>
      </c>
      <c r="E13" s="17">
        <v>6420.0255999999999</v>
      </c>
      <c r="F13" s="2">
        <f t="shared" si="0"/>
        <v>60.632288359213717</v>
      </c>
      <c r="G13" s="32"/>
    </row>
    <row r="14" spans="1:7" ht="24" customHeight="1" x14ac:dyDescent="0.25">
      <c r="A14" s="14" t="s">
        <v>18</v>
      </c>
      <c r="B14" s="15" t="s">
        <v>19</v>
      </c>
      <c r="C14" s="16" t="s">
        <v>6</v>
      </c>
      <c r="D14" s="17">
        <v>70.510000000000005</v>
      </c>
      <c r="E14" s="17">
        <v>24.518000000000001</v>
      </c>
      <c r="F14" s="2">
        <f t="shared" si="0"/>
        <v>34.772372713090341</v>
      </c>
      <c r="G14" s="32"/>
    </row>
    <row r="15" spans="1:7" s="19" customFormat="1" ht="18" customHeight="1" x14ac:dyDescent="0.25">
      <c r="A15" s="13" t="s">
        <v>20</v>
      </c>
      <c r="B15" s="11" t="s">
        <v>21</v>
      </c>
      <c r="C15" s="10" t="s">
        <v>6</v>
      </c>
      <c r="D15" s="18">
        <f>D16+D19+D20+D22+D25+D26+D21+D27</f>
        <v>855013.99</v>
      </c>
      <c r="E15" s="18">
        <f>E16+E19+E20+E22+E25+E26+E21+E27</f>
        <v>415476.88836000004</v>
      </c>
      <c r="F15" s="2">
        <f t="shared" si="0"/>
        <v>48.59299300588053</v>
      </c>
      <c r="G15" s="25"/>
    </row>
    <row r="16" spans="1:7" ht="18" customHeight="1" x14ac:dyDescent="0.25">
      <c r="A16" s="14" t="s">
        <v>22</v>
      </c>
      <c r="B16" s="15" t="s">
        <v>23</v>
      </c>
      <c r="C16" s="16" t="s">
        <v>6</v>
      </c>
      <c r="D16" s="17">
        <v>591977.9</v>
      </c>
      <c r="E16" s="17">
        <v>295073.38290000003</v>
      </c>
      <c r="F16" s="2">
        <f t="shared" si="0"/>
        <v>49.845337621556482</v>
      </c>
      <c r="G16" s="25"/>
    </row>
    <row r="17" spans="1:7" ht="18" customHeight="1" x14ac:dyDescent="0.25">
      <c r="A17" s="14"/>
      <c r="B17" s="15" t="s">
        <v>24</v>
      </c>
      <c r="C17" s="16" t="s">
        <v>15</v>
      </c>
      <c r="D17" s="17">
        <v>286811</v>
      </c>
      <c r="E17" s="17">
        <v>292731.53065476194</v>
      </c>
      <c r="F17" s="2">
        <f t="shared" si="0"/>
        <v>102.06426205925223</v>
      </c>
      <c r="G17" s="25"/>
    </row>
    <row r="18" spans="1:7" ht="18" customHeight="1" x14ac:dyDescent="0.25">
      <c r="A18" s="14"/>
      <c r="B18" s="15" t="s">
        <v>25</v>
      </c>
      <c r="C18" s="16" t="s">
        <v>26</v>
      </c>
      <c r="D18" s="17">
        <v>172</v>
      </c>
      <c r="E18" s="17">
        <v>168</v>
      </c>
      <c r="F18" s="2">
        <f t="shared" si="0"/>
        <v>97.674418604651152</v>
      </c>
      <c r="G18" s="26"/>
    </row>
    <row r="19" spans="1:7" ht="18" customHeight="1" x14ac:dyDescent="0.25">
      <c r="A19" s="14" t="s">
        <v>27</v>
      </c>
      <c r="B19" s="15" t="s">
        <v>28</v>
      </c>
      <c r="C19" s="16" t="s">
        <v>6</v>
      </c>
      <c r="D19" s="17">
        <v>55948.02</v>
      </c>
      <c r="E19" s="17">
        <v>40531.00531</v>
      </c>
      <c r="F19" s="2">
        <f t="shared" si="0"/>
        <v>72.444038788146571</v>
      </c>
      <c r="G19" s="20"/>
    </row>
    <row r="20" spans="1:7" ht="18" customHeight="1" x14ac:dyDescent="0.25">
      <c r="A20" s="14" t="s">
        <v>29</v>
      </c>
      <c r="B20" s="15" t="s">
        <v>30</v>
      </c>
      <c r="C20" s="16" t="s">
        <v>6</v>
      </c>
      <c r="D20" s="17">
        <v>17897.009999999998</v>
      </c>
      <c r="E20" s="17">
        <v>11338.57899</v>
      </c>
      <c r="F20" s="2">
        <f t="shared" si="0"/>
        <v>63.354599399564513</v>
      </c>
      <c r="G20" s="20"/>
    </row>
    <row r="21" spans="1:7" ht="18" customHeight="1" x14ac:dyDescent="0.25">
      <c r="A21" s="14"/>
      <c r="B21" s="15" t="s">
        <v>196</v>
      </c>
      <c r="C21" s="16" t="s">
        <v>6</v>
      </c>
      <c r="D21" s="17">
        <v>8432.24</v>
      </c>
      <c r="E21" s="17">
        <v>8684.4971600000008</v>
      </c>
      <c r="F21" s="2">
        <f t="shared" si="0"/>
        <v>102.99157946168516</v>
      </c>
      <c r="G21" s="20"/>
    </row>
    <row r="22" spans="1:7" ht="18" customHeight="1" x14ac:dyDescent="0.25">
      <c r="A22" s="14" t="s">
        <v>31</v>
      </c>
      <c r="B22" s="15" t="s">
        <v>32</v>
      </c>
      <c r="C22" s="16" t="s">
        <v>6</v>
      </c>
      <c r="D22" s="17">
        <v>158319.67000000001</v>
      </c>
      <c r="E22" s="17">
        <v>59849.423999999999</v>
      </c>
      <c r="F22" s="2">
        <f t="shared" si="0"/>
        <v>37.802898401695757</v>
      </c>
    </row>
    <row r="23" spans="1:7" ht="18" customHeight="1" x14ac:dyDescent="0.25">
      <c r="A23" s="14"/>
      <c r="B23" s="15" t="s">
        <v>24</v>
      </c>
      <c r="C23" s="16" t="s">
        <v>15</v>
      </c>
      <c r="D23" s="17">
        <v>286810.99637681158</v>
      </c>
      <c r="E23" s="17">
        <v>243053.21637426902</v>
      </c>
      <c r="F23" s="2">
        <f t="shared" si="0"/>
        <v>84.743339496978805</v>
      </c>
      <c r="G23" s="21"/>
    </row>
    <row r="24" spans="1:7" ht="18" customHeight="1" x14ac:dyDescent="0.25">
      <c r="A24" s="14"/>
      <c r="B24" s="15" t="s">
        <v>33</v>
      </c>
      <c r="C24" s="16" t="s">
        <v>26</v>
      </c>
      <c r="D24" s="17">
        <v>46</v>
      </c>
      <c r="E24" s="17">
        <v>41.04</v>
      </c>
      <c r="F24" s="2">
        <f t="shared" si="0"/>
        <v>89.217391304347828</v>
      </c>
    </row>
    <row r="25" spans="1:7" ht="18" customHeight="1" x14ac:dyDescent="0.25">
      <c r="A25" s="14" t="s">
        <v>34</v>
      </c>
      <c r="B25" s="15" t="s">
        <v>28</v>
      </c>
      <c r="C25" s="16" t="s">
        <v>6</v>
      </c>
      <c r="D25" s="17">
        <v>13367.83</v>
      </c>
      <c r="E25" s="17">
        <v>0</v>
      </c>
      <c r="F25" s="2">
        <f t="shared" si="0"/>
        <v>0</v>
      </c>
      <c r="G25" s="20"/>
    </row>
    <row r="26" spans="1:7" ht="18" customHeight="1" x14ac:dyDescent="0.25">
      <c r="A26" s="14"/>
      <c r="B26" s="15" t="s">
        <v>30</v>
      </c>
      <c r="C26" s="16" t="s">
        <v>6</v>
      </c>
      <c r="D26" s="17">
        <v>5162.6000000000004</v>
      </c>
      <c r="E26" s="17">
        <v>0</v>
      </c>
      <c r="F26" s="2">
        <f t="shared" si="0"/>
        <v>0</v>
      </c>
      <c r="G26" s="20"/>
    </row>
    <row r="27" spans="1:7" ht="18" customHeight="1" x14ac:dyDescent="0.25">
      <c r="A27" s="14"/>
      <c r="B27" s="15" t="s">
        <v>196</v>
      </c>
      <c r="C27" s="16" t="s">
        <v>6</v>
      </c>
      <c r="D27" s="17">
        <v>3908.72</v>
      </c>
      <c r="E27" s="17">
        <v>0</v>
      </c>
      <c r="F27" s="2">
        <f t="shared" si="0"/>
        <v>0</v>
      </c>
      <c r="G27" s="20"/>
    </row>
    <row r="28" spans="1:7" s="19" customFormat="1" ht="18" customHeight="1" x14ac:dyDescent="0.25">
      <c r="A28" s="13" t="s">
        <v>35</v>
      </c>
      <c r="B28" s="11" t="s">
        <v>36</v>
      </c>
      <c r="C28" s="10" t="s">
        <v>6</v>
      </c>
      <c r="D28" s="18">
        <v>405721.56</v>
      </c>
      <c r="E28" s="18">
        <v>484147.92050999997</v>
      </c>
      <c r="F28" s="2">
        <f t="shared" si="0"/>
        <v>119.33009439034987</v>
      </c>
      <c r="G28" s="1"/>
    </row>
    <row r="29" spans="1:7" s="19" customFormat="1" ht="18" customHeight="1" x14ac:dyDescent="0.25">
      <c r="A29" s="13" t="s">
        <v>37</v>
      </c>
      <c r="B29" s="11" t="s">
        <v>38</v>
      </c>
      <c r="C29" s="10" t="s">
        <v>6</v>
      </c>
      <c r="D29" s="18">
        <v>91836.57</v>
      </c>
      <c r="E29" s="18">
        <v>53638.311500000011</v>
      </c>
      <c r="F29" s="2">
        <f t="shared" si="0"/>
        <v>58.406266153015082</v>
      </c>
      <c r="G29" s="1"/>
    </row>
    <row r="30" spans="1:7" s="19" customFormat="1" ht="18" customHeight="1" x14ac:dyDescent="0.25">
      <c r="A30" s="13" t="s">
        <v>39</v>
      </c>
      <c r="B30" s="11" t="s">
        <v>40</v>
      </c>
      <c r="C30" s="10" t="s">
        <v>6</v>
      </c>
      <c r="D30" s="18">
        <f>D31+D32+D33+D34+D39+D40</f>
        <v>126074.47</v>
      </c>
      <c r="E30" s="18">
        <f>E31+E32+E33+E34+E39+E40</f>
        <v>107805.38608000001</v>
      </c>
      <c r="F30" s="2">
        <f t="shared" si="0"/>
        <v>85.509291516355376</v>
      </c>
      <c r="G30" s="1"/>
    </row>
    <row r="31" spans="1:7" ht="18" customHeight="1" x14ac:dyDescent="0.25">
      <c r="A31" s="14" t="s">
        <v>41</v>
      </c>
      <c r="B31" s="15" t="s">
        <v>42</v>
      </c>
      <c r="C31" s="16" t="s">
        <v>6</v>
      </c>
      <c r="D31" s="17">
        <v>652.34</v>
      </c>
      <c r="E31" s="17">
        <v>753.21745999999996</v>
      </c>
      <c r="F31" s="2">
        <f t="shared" si="0"/>
        <v>115.46393905018854</v>
      </c>
    </row>
    <row r="32" spans="1:7" ht="18" customHeight="1" x14ac:dyDescent="0.25">
      <c r="A32" s="14" t="s">
        <v>43</v>
      </c>
      <c r="B32" s="15" t="s">
        <v>44</v>
      </c>
      <c r="C32" s="16" t="s">
        <v>6</v>
      </c>
      <c r="D32" s="17">
        <v>37</v>
      </c>
      <c r="E32" s="17">
        <v>30.9008</v>
      </c>
      <c r="F32" s="2">
        <f t="shared" si="0"/>
        <v>83.515675675675666</v>
      </c>
    </row>
    <row r="33" spans="1:7" ht="18" customHeight="1" x14ac:dyDescent="0.25">
      <c r="A33" s="14" t="s">
        <v>45</v>
      </c>
      <c r="B33" s="15" t="s">
        <v>46</v>
      </c>
      <c r="C33" s="16" t="s">
        <v>6</v>
      </c>
      <c r="D33" s="17">
        <v>8158.28</v>
      </c>
      <c r="E33" s="17">
        <v>7561.9595999999992</v>
      </c>
      <c r="F33" s="2">
        <f t="shared" si="0"/>
        <v>92.690611256294204</v>
      </c>
    </row>
    <row r="34" spans="1:7" ht="18" customHeight="1" x14ac:dyDescent="0.25">
      <c r="A34" s="14" t="s">
        <v>47</v>
      </c>
      <c r="B34" s="15" t="s">
        <v>48</v>
      </c>
      <c r="C34" s="16" t="s">
        <v>6</v>
      </c>
      <c r="D34" s="17">
        <v>24995.42</v>
      </c>
      <c r="E34" s="17">
        <v>14689.998</v>
      </c>
      <c r="F34" s="2">
        <f t="shared" si="0"/>
        <v>58.770758803012711</v>
      </c>
    </row>
    <row r="35" spans="1:7" ht="18" hidden="1" customHeight="1" x14ac:dyDescent="0.25">
      <c r="A35" s="14"/>
      <c r="B35" s="15" t="s">
        <v>49</v>
      </c>
      <c r="C35" s="16" t="s">
        <v>6</v>
      </c>
      <c r="D35" s="17">
        <v>0</v>
      </c>
      <c r="E35" s="17"/>
      <c r="F35" s="2" t="e">
        <f t="shared" si="0"/>
        <v>#DIV/0!</v>
      </c>
    </row>
    <row r="36" spans="1:7" ht="36" hidden="1" customHeight="1" x14ac:dyDescent="0.25">
      <c r="A36" s="14"/>
      <c r="B36" s="15" t="s">
        <v>50</v>
      </c>
      <c r="C36" s="16" t="s">
        <v>6</v>
      </c>
      <c r="D36" s="17"/>
      <c r="E36" s="17"/>
      <c r="F36" s="2" t="e">
        <f t="shared" si="0"/>
        <v>#DIV/0!</v>
      </c>
    </row>
    <row r="37" spans="1:7" ht="47.25" hidden="1" x14ac:dyDescent="0.25">
      <c r="A37" s="14"/>
      <c r="B37" s="15" t="s">
        <v>51</v>
      </c>
      <c r="C37" s="16" t="s">
        <v>6</v>
      </c>
      <c r="D37" s="17"/>
      <c r="E37" s="17"/>
      <c r="F37" s="2" t="e">
        <f t="shared" si="0"/>
        <v>#DIV/0!</v>
      </c>
    </row>
    <row r="38" spans="1:7" ht="18.75" customHeight="1" x14ac:dyDescent="0.25">
      <c r="A38" s="14"/>
      <c r="B38" s="22" t="s">
        <v>52</v>
      </c>
      <c r="C38" s="16" t="s">
        <v>6</v>
      </c>
      <c r="D38" s="17">
        <v>0</v>
      </c>
      <c r="E38" s="17">
        <v>11143.71754</v>
      </c>
      <c r="F38" s="2"/>
      <c r="G38" s="21"/>
    </row>
    <row r="39" spans="1:7" ht="21" customHeight="1" x14ac:dyDescent="0.25">
      <c r="A39" s="14" t="s">
        <v>53</v>
      </c>
      <c r="B39" s="15" t="s">
        <v>54</v>
      </c>
      <c r="C39" s="16" t="s">
        <v>6</v>
      </c>
      <c r="D39" s="17">
        <v>60642.19</v>
      </c>
      <c r="E39" s="17">
        <v>15432.70534</v>
      </c>
      <c r="F39" s="2">
        <f t="shared" si="0"/>
        <v>25.448792894847628</v>
      </c>
    </row>
    <row r="40" spans="1:7" s="19" customFormat="1" ht="18" customHeight="1" x14ac:dyDescent="0.25">
      <c r="A40" s="13" t="s">
        <v>55</v>
      </c>
      <c r="B40" s="11" t="s">
        <v>56</v>
      </c>
      <c r="C40" s="10" t="s">
        <v>6</v>
      </c>
      <c r="D40" s="18">
        <f>SUM(D41:D73)</f>
        <v>31589.240000000005</v>
      </c>
      <c r="E40" s="18">
        <f>SUM(E41:E73)</f>
        <v>69336.604880000014</v>
      </c>
      <c r="F40" s="2">
        <f t="shared" si="0"/>
        <v>219.49437492006774</v>
      </c>
      <c r="G40" s="1"/>
    </row>
    <row r="41" spans="1:7" ht="21.75" customHeight="1" x14ac:dyDescent="0.25">
      <c r="A41" s="14" t="s">
        <v>57</v>
      </c>
      <c r="B41" s="15" t="s">
        <v>58</v>
      </c>
      <c r="C41" s="16" t="s">
        <v>6</v>
      </c>
      <c r="D41" s="17">
        <v>265.87</v>
      </c>
      <c r="E41" s="17">
        <v>309.9348</v>
      </c>
      <c r="F41" s="2">
        <f t="shared" si="0"/>
        <v>116.57381427013203</v>
      </c>
    </row>
    <row r="42" spans="1:7" ht="21" customHeight="1" x14ac:dyDescent="0.25">
      <c r="A42" s="14" t="s">
        <v>59</v>
      </c>
      <c r="B42" s="15" t="s">
        <v>60</v>
      </c>
      <c r="C42" s="16" t="s">
        <v>6</v>
      </c>
      <c r="D42" s="17">
        <v>633.52</v>
      </c>
      <c r="E42" s="17">
        <v>1375.2532200000001</v>
      </c>
      <c r="F42" s="2">
        <f t="shared" si="0"/>
        <v>217.08126341709811</v>
      </c>
    </row>
    <row r="43" spans="1:7" ht="24" customHeight="1" x14ac:dyDescent="0.25">
      <c r="A43" s="14" t="s">
        <v>61</v>
      </c>
      <c r="B43" s="15" t="s">
        <v>62</v>
      </c>
      <c r="C43" s="16" t="s">
        <v>6</v>
      </c>
      <c r="D43" s="17">
        <v>282.05</v>
      </c>
      <c r="E43" s="17">
        <v>156.47378</v>
      </c>
      <c r="F43" s="2">
        <f t="shared" si="0"/>
        <v>55.477319624180112</v>
      </c>
    </row>
    <row r="44" spans="1:7" ht="34.5" customHeight="1" x14ac:dyDescent="0.25">
      <c r="A44" s="14" t="s">
        <v>63</v>
      </c>
      <c r="B44" s="15" t="s">
        <v>197</v>
      </c>
      <c r="C44" s="16" t="s">
        <v>6</v>
      </c>
      <c r="D44" s="17">
        <v>1198.6500000000001</v>
      </c>
      <c r="E44" s="17">
        <v>670.20239000000004</v>
      </c>
      <c r="F44" s="2">
        <f t="shared" si="0"/>
        <v>55.913101405748137</v>
      </c>
    </row>
    <row r="45" spans="1:7" ht="24.75" customHeight="1" x14ac:dyDescent="0.25">
      <c r="A45" s="14" t="s">
        <v>64</v>
      </c>
      <c r="B45" s="15" t="s">
        <v>65</v>
      </c>
      <c r="C45" s="16" t="s">
        <v>6</v>
      </c>
      <c r="D45" s="17">
        <v>11763.74</v>
      </c>
      <c r="E45" s="17">
        <v>1555.97047</v>
      </c>
      <c r="F45" s="2">
        <f t="shared" si="0"/>
        <v>13.226834918146778</v>
      </c>
    </row>
    <row r="46" spans="1:7" ht="24" customHeight="1" x14ac:dyDescent="0.25">
      <c r="A46" s="14" t="s">
        <v>66</v>
      </c>
      <c r="B46" s="15" t="s">
        <v>67</v>
      </c>
      <c r="C46" s="16" t="s">
        <v>6</v>
      </c>
      <c r="D46" s="17">
        <v>2000.61</v>
      </c>
      <c r="E46" s="17">
        <v>26.18534</v>
      </c>
      <c r="F46" s="2">
        <f t="shared" si="0"/>
        <v>1.3088677953224266</v>
      </c>
    </row>
    <row r="47" spans="1:7" ht="30.75" customHeight="1" x14ac:dyDescent="0.25">
      <c r="A47" s="14" t="s">
        <v>68</v>
      </c>
      <c r="B47" s="15" t="s">
        <v>69</v>
      </c>
      <c r="C47" s="16" t="s">
        <v>6</v>
      </c>
      <c r="D47" s="17">
        <v>171.89</v>
      </c>
      <c r="E47" s="17">
        <v>111.76105</v>
      </c>
      <c r="F47" s="2">
        <f t="shared" si="0"/>
        <v>65.018936529175647</v>
      </c>
    </row>
    <row r="48" spans="1:7" ht="21.75" customHeight="1" x14ac:dyDescent="0.25">
      <c r="A48" s="14" t="s">
        <v>70</v>
      </c>
      <c r="B48" s="15" t="s">
        <v>71</v>
      </c>
      <c r="C48" s="16" t="s">
        <v>6</v>
      </c>
      <c r="D48" s="17">
        <v>0</v>
      </c>
      <c r="E48" s="17">
        <v>1773.16</v>
      </c>
      <c r="F48" s="2">
        <v>100</v>
      </c>
    </row>
    <row r="49" spans="1:6" ht="30.75" customHeight="1" x14ac:dyDescent="0.25">
      <c r="A49" s="14" t="s">
        <v>72</v>
      </c>
      <c r="B49" s="15" t="s">
        <v>73</v>
      </c>
      <c r="C49" s="16" t="s">
        <v>6</v>
      </c>
      <c r="D49" s="17">
        <v>64.72</v>
      </c>
      <c r="E49" s="17">
        <v>0</v>
      </c>
      <c r="F49" s="2">
        <f t="shared" si="0"/>
        <v>0</v>
      </c>
    </row>
    <row r="50" spans="1:6" ht="30.75" customHeight="1" x14ac:dyDescent="0.25">
      <c r="A50" s="14" t="s">
        <v>74</v>
      </c>
      <c r="B50" s="15" t="s">
        <v>75</v>
      </c>
      <c r="C50" s="16" t="s">
        <v>6</v>
      </c>
      <c r="D50" s="17">
        <v>306.24</v>
      </c>
      <c r="E50" s="17">
        <v>0</v>
      </c>
      <c r="F50" s="2"/>
    </row>
    <row r="51" spans="1:6" ht="22.5" customHeight="1" x14ac:dyDescent="0.25">
      <c r="A51" s="14" t="s">
        <v>76</v>
      </c>
      <c r="B51" s="15" t="s">
        <v>77</v>
      </c>
      <c r="C51" s="16" t="s">
        <v>6</v>
      </c>
      <c r="D51" s="17">
        <v>102.93</v>
      </c>
      <c r="E51" s="17">
        <v>137.40501</v>
      </c>
      <c r="F51" s="2">
        <f t="shared" si="0"/>
        <v>133.49364616729815</v>
      </c>
    </row>
    <row r="52" spans="1:6" ht="22.5" customHeight="1" x14ac:dyDescent="0.25">
      <c r="A52" s="14" t="s">
        <v>78</v>
      </c>
      <c r="B52" s="15" t="s">
        <v>79</v>
      </c>
      <c r="C52" s="16" t="s">
        <v>6</v>
      </c>
      <c r="D52" s="17">
        <v>30.98</v>
      </c>
      <c r="E52" s="17">
        <v>0.2069</v>
      </c>
      <c r="F52" s="2">
        <f t="shared" si="0"/>
        <v>0.66785022595222721</v>
      </c>
    </row>
    <row r="53" spans="1:6" ht="21.75" customHeight="1" x14ac:dyDescent="0.25">
      <c r="A53" s="14" t="s">
        <v>80</v>
      </c>
      <c r="B53" s="15" t="s">
        <v>81</v>
      </c>
      <c r="C53" s="16" t="s">
        <v>6</v>
      </c>
      <c r="D53" s="17">
        <v>1513.17</v>
      </c>
      <c r="E53" s="17">
        <v>362.80978000000005</v>
      </c>
      <c r="F53" s="2">
        <f t="shared" si="0"/>
        <v>23.976802342103003</v>
      </c>
    </row>
    <row r="54" spans="1:6" ht="21.75" customHeight="1" x14ac:dyDescent="0.25">
      <c r="A54" s="14" t="s">
        <v>82</v>
      </c>
      <c r="B54" s="15" t="s">
        <v>83</v>
      </c>
      <c r="C54" s="16" t="s">
        <v>6</v>
      </c>
      <c r="D54" s="17">
        <v>12.39</v>
      </c>
      <c r="E54" s="17">
        <v>0</v>
      </c>
      <c r="F54" s="2">
        <f t="shared" si="0"/>
        <v>0</v>
      </c>
    </row>
    <row r="55" spans="1:6" ht="30.75" customHeight="1" x14ac:dyDescent="0.25">
      <c r="A55" s="14" t="s">
        <v>84</v>
      </c>
      <c r="B55" s="15" t="s">
        <v>85</v>
      </c>
      <c r="C55" s="16" t="s">
        <v>6</v>
      </c>
      <c r="D55" s="17">
        <v>569.26</v>
      </c>
      <c r="E55" s="17">
        <v>0</v>
      </c>
      <c r="F55" s="2">
        <f t="shared" si="0"/>
        <v>0</v>
      </c>
    </row>
    <row r="56" spans="1:6" ht="24" hidden="1" customHeight="1" x14ac:dyDescent="0.25">
      <c r="A56" s="14" t="s">
        <v>86</v>
      </c>
      <c r="B56" s="15" t="s">
        <v>87</v>
      </c>
      <c r="C56" s="16" t="s">
        <v>6</v>
      </c>
      <c r="D56" s="17">
        <v>0</v>
      </c>
      <c r="E56" s="17"/>
      <c r="F56" s="2" t="e">
        <f t="shared" si="0"/>
        <v>#DIV/0!</v>
      </c>
    </row>
    <row r="57" spans="1:6" ht="21.75" hidden="1" customHeight="1" x14ac:dyDescent="0.25">
      <c r="A57" s="14" t="s">
        <v>88</v>
      </c>
      <c r="B57" s="15" t="s">
        <v>89</v>
      </c>
      <c r="C57" s="16" t="s">
        <v>6</v>
      </c>
      <c r="D57" s="17">
        <v>0</v>
      </c>
      <c r="E57" s="17"/>
      <c r="F57" s="2" t="e">
        <f t="shared" si="0"/>
        <v>#DIV/0!</v>
      </c>
    </row>
    <row r="58" spans="1:6" ht="21.75" hidden="1" customHeight="1" x14ac:dyDescent="0.25">
      <c r="A58" s="14" t="s">
        <v>90</v>
      </c>
      <c r="B58" s="15" t="s">
        <v>91</v>
      </c>
      <c r="C58" s="16" t="s">
        <v>6</v>
      </c>
      <c r="D58" s="17">
        <v>0</v>
      </c>
      <c r="E58" s="17"/>
      <c r="F58" s="2" t="e">
        <f t="shared" si="0"/>
        <v>#DIV/0!</v>
      </c>
    </row>
    <row r="59" spans="1:6" ht="20.25" hidden="1" customHeight="1" x14ac:dyDescent="0.25">
      <c r="A59" s="14" t="s">
        <v>92</v>
      </c>
      <c r="B59" s="15" t="s">
        <v>93</v>
      </c>
      <c r="C59" s="16" t="s">
        <v>6</v>
      </c>
      <c r="D59" s="17">
        <v>0</v>
      </c>
      <c r="E59" s="17"/>
      <c r="F59" s="2" t="e">
        <f t="shared" si="0"/>
        <v>#DIV/0!</v>
      </c>
    </row>
    <row r="60" spans="1:6" ht="21" hidden="1" customHeight="1" x14ac:dyDescent="0.25">
      <c r="A60" s="14" t="s">
        <v>94</v>
      </c>
      <c r="B60" s="15" t="s">
        <v>95</v>
      </c>
      <c r="C60" s="16" t="s">
        <v>6</v>
      </c>
      <c r="D60" s="17">
        <v>0</v>
      </c>
      <c r="E60" s="17"/>
      <c r="F60" s="2" t="e">
        <f t="shared" si="0"/>
        <v>#DIV/0!</v>
      </c>
    </row>
    <row r="61" spans="1:6" ht="18.75" hidden="1" customHeight="1" x14ac:dyDescent="0.25">
      <c r="A61" s="14" t="s">
        <v>96</v>
      </c>
      <c r="B61" s="15" t="s">
        <v>97</v>
      </c>
      <c r="C61" s="16" t="s">
        <v>6</v>
      </c>
      <c r="D61" s="17">
        <v>0</v>
      </c>
      <c r="E61" s="17"/>
      <c r="F61" s="2" t="e">
        <f t="shared" ref="F61:F96" si="1">E61/D61*100</f>
        <v>#DIV/0!</v>
      </c>
    </row>
    <row r="62" spans="1:6" ht="30.75" customHeight="1" x14ac:dyDescent="0.25">
      <c r="A62" s="14" t="s">
        <v>98</v>
      </c>
      <c r="B62" s="15" t="s">
        <v>99</v>
      </c>
      <c r="C62" s="16" t="s">
        <v>6</v>
      </c>
      <c r="D62" s="17">
        <v>40.159999999999997</v>
      </c>
      <c r="E62" s="17">
        <v>0</v>
      </c>
      <c r="F62" s="2">
        <f t="shared" si="1"/>
        <v>0</v>
      </c>
    </row>
    <row r="63" spans="1:6" ht="21.75" customHeight="1" x14ac:dyDescent="0.25">
      <c r="A63" s="14" t="s">
        <v>100</v>
      </c>
      <c r="B63" s="15" t="s">
        <v>101</v>
      </c>
      <c r="C63" s="16" t="s">
        <v>6</v>
      </c>
      <c r="D63" s="17">
        <v>169.48</v>
      </c>
      <c r="E63" s="17">
        <v>322.72913</v>
      </c>
      <c r="F63" s="2">
        <f t="shared" si="1"/>
        <v>190.4231354732122</v>
      </c>
    </row>
    <row r="64" spans="1:6" ht="19.5" customHeight="1" x14ac:dyDescent="0.25">
      <c r="A64" s="14" t="s">
        <v>102</v>
      </c>
      <c r="B64" s="15" t="s">
        <v>103</v>
      </c>
      <c r="C64" s="16" t="s">
        <v>6</v>
      </c>
      <c r="D64" s="17">
        <v>206.54</v>
      </c>
      <c r="E64" s="17">
        <v>264.13306</v>
      </c>
      <c r="F64" s="2">
        <f t="shared" si="1"/>
        <v>127.88470030018399</v>
      </c>
    </row>
    <row r="65" spans="1:7" ht="18" customHeight="1" x14ac:dyDescent="0.25">
      <c r="A65" s="14" t="s">
        <v>104</v>
      </c>
      <c r="B65" s="15" t="s">
        <v>105</v>
      </c>
      <c r="C65" s="16" t="s">
        <v>6</v>
      </c>
      <c r="D65" s="17">
        <v>1098.5899999999999</v>
      </c>
      <c r="E65" s="17">
        <v>348.63981000000001</v>
      </c>
      <c r="F65" s="2">
        <f t="shared" si="1"/>
        <v>31.735206947086724</v>
      </c>
    </row>
    <row r="66" spans="1:7" ht="18" customHeight="1" x14ac:dyDescent="0.25">
      <c r="A66" s="14" t="s">
        <v>106</v>
      </c>
      <c r="B66" s="15" t="s">
        <v>107</v>
      </c>
      <c r="C66" s="16" t="s">
        <v>6</v>
      </c>
      <c r="D66" s="17">
        <v>288.36</v>
      </c>
      <c r="E66" s="17">
        <v>618.21891999999991</v>
      </c>
      <c r="F66" s="2">
        <f t="shared" si="1"/>
        <v>214.39135802469133</v>
      </c>
    </row>
    <row r="67" spans="1:7" ht="18" customHeight="1" x14ac:dyDescent="0.25">
      <c r="A67" s="14" t="s">
        <v>108</v>
      </c>
      <c r="B67" s="15" t="s">
        <v>109</v>
      </c>
      <c r="C67" s="16" t="s">
        <v>6</v>
      </c>
      <c r="D67" s="17">
        <v>357.9</v>
      </c>
      <c r="E67" s="17">
        <v>1298.32906</v>
      </c>
      <c r="F67" s="2">
        <f t="shared" si="1"/>
        <v>362.76307907236662</v>
      </c>
    </row>
    <row r="68" spans="1:7" ht="18" customHeight="1" x14ac:dyDescent="0.25">
      <c r="A68" s="14" t="s">
        <v>110</v>
      </c>
      <c r="B68" s="15" t="s">
        <v>111</v>
      </c>
      <c r="C68" s="16" t="s">
        <v>6</v>
      </c>
      <c r="D68" s="17">
        <v>39.47</v>
      </c>
      <c r="E68" s="17">
        <v>0</v>
      </c>
      <c r="F68" s="2">
        <f t="shared" si="1"/>
        <v>0</v>
      </c>
    </row>
    <row r="69" spans="1:7" ht="18" customHeight="1" x14ac:dyDescent="0.25">
      <c r="A69" s="14" t="s">
        <v>112</v>
      </c>
      <c r="B69" s="15" t="s">
        <v>113</v>
      </c>
      <c r="C69" s="16" t="s">
        <v>6</v>
      </c>
      <c r="D69" s="17">
        <v>2015.87</v>
      </c>
      <c r="E69" s="17">
        <v>514.63297999999998</v>
      </c>
      <c r="F69" s="2">
        <f t="shared" si="1"/>
        <v>25.529075783656687</v>
      </c>
    </row>
    <row r="70" spans="1:7" ht="36.75" customHeight="1" x14ac:dyDescent="0.25">
      <c r="A70" s="14" t="s">
        <v>114</v>
      </c>
      <c r="B70" s="15" t="s">
        <v>115</v>
      </c>
      <c r="C70" s="16" t="s">
        <v>6</v>
      </c>
      <c r="D70" s="17">
        <v>2639.18</v>
      </c>
      <c r="E70" s="17">
        <v>2249.1898200000001</v>
      </c>
      <c r="F70" s="2">
        <f t="shared" si="1"/>
        <v>85.223054888260748</v>
      </c>
    </row>
    <row r="71" spans="1:7" ht="20.25" customHeight="1" x14ac:dyDescent="0.25">
      <c r="A71" s="14"/>
      <c r="B71" s="15" t="s">
        <v>202</v>
      </c>
      <c r="C71" s="16" t="s">
        <v>6</v>
      </c>
      <c r="D71" s="17">
        <v>0</v>
      </c>
      <c r="E71" s="17">
        <v>38495.767810000005</v>
      </c>
      <c r="F71" s="2">
        <v>100</v>
      </c>
    </row>
    <row r="72" spans="1:7" ht="18.75" customHeight="1" x14ac:dyDescent="0.25">
      <c r="A72" s="14"/>
      <c r="B72" s="15" t="s">
        <v>89</v>
      </c>
      <c r="C72" s="16" t="s">
        <v>6</v>
      </c>
      <c r="D72" s="17">
        <v>0</v>
      </c>
      <c r="E72" s="17">
        <v>17457.819350000002</v>
      </c>
      <c r="F72" s="2">
        <v>100</v>
      </c>
    </row>
    <row r="73" spans="1:7" ht="18" customHeight="1" x14ac:dyDescent="0.25">
      <c r="A73" s="14" t="s">
        <v>116</v>
      </c>
      <c r="B73" s="15" t="s">
        <v>117</v>
      </c>
      <c r="C73" s="16" t="s">
        <v>6</v>
      </c>
      <c r="D73" s="17">
        <v>5817.67</v>
      </c>
      <c r="E73" s="17">
        <v>1287.7822000000001</v>
      </c>
      <c r="F73" s="2">
        <f t="shared" si="1"/>
        <v>22.135703812694775</v>
      </c>
    </row>
    <row r="74" spans="1:7" s="19" customFormat="1" ht="18" customHeight="1" x14ac:dyDescent="0.25">
      <c r="A74" s="13" t="s">
        <v>118</v>
      </c>
      <c r="B74" s="11" t="s">
        <v>119</v>
      </c>
      <c r="C74" s="10" t="s">
        <v>6</v>
      </c>
      <c r="D74" s="18">
        <f>D75+D96+D113</f>
        <v>520514.58</v>
      </c>
      <c r="E74" s="18">
        <f>E75+E96+E113</f>
        <v>262996.86107999994</v>
      </c>
      <c r="F74" s="2">
        <f t="shared" si="1"/>
        <v>50.526319758420591</v>
      </c>
    </row>
    <row r="75" spans="1:7" ht="37.5" customHeight="1" x14ac:dyDescent="0.25">
      <c r="A75" s="14" t="s">
        <v>120</v>
      </c>
      <c r="B75" s="11" t="s">
        <v>121</v>
      </c>
      <c r="C75" s="10" t="s">
        <v>6</v>
      </c>
      <c r="D75" s="18">
        <f>D76+D79+D81+D86+D87+D88+D80</f>
        <v>246817.11000000002</v>
      </c>
      <c r="E75" s="18">
        <f>E76+E79+E81+E86+E87+E88+E80</f>
        <v>160440.18299999996</v>
      </c>
      <c r="F75" s="2">
        <f t="shared" si="1"/>
        <v>65.003671341909779</v>
      </c>
      <c r="G75" s="19"/>
    </row>
    <row r="76" spans="1:7" ht="18" customHeight="1" x14ac:dyDescent="0.25">
      <c r="A76" s="14" t="s">
        <v>122</v>
      </c>
      <c r="B76" s="15" t="s">
        <v>123</v>
      </c>
      <c r="C76" s="16" t="s">
        <v>6</v>
      </c>
      <c r="D76" s="17">
        <v>72276.37</v>
      </c>
      <c r="E76" s="17">
        <v>45789.356319999992</v>
      </c>
      <c r="F76" s="2">
        <f t="shared" si="1"/>
        <v>63.353148919902857</v>
      </c>
    </row>
    <row r="77" spans="1:7" ht="18" customHeight="1" x14ac:dyDescent="0.25">
      <c r="A77" s="14"/>
      <c r="B77" s="15" t="s">
        <v>24</v>
      </c>
      <c r="C77" s="16" t="s">
        <v>15</v>
      </c>
      <c r="D77" s="17">
        <v>286811</v>
      </c>
      <c r="E77" s="17">
        <f>E76/E78/6*1000</f>
        <v>406150.04718822066</v>
      </c>
      <c r="F77" s="2">
        <f t="shared" si="1"/>
        <v>141.60895055915591</v>
      </c>
    </row>
    <row r="78" spans="1:7" ht="18" customHeight="1" x14ac:dyDescent="0.25">
      <c r="A78" s="14"/>
      <c r="B78" s="15" t="s">
        <v>124</v>
      </c>
      <c r="C78" s="16" t="s">
        <v>26</v>
      </c>
      <c r="D78" s="17">
        <v>21</v>
      </c>
      <c r="E78" s="17">
        <v>18.79</v>
      </c>
      <c r="F78" s="2">
        <f t="shared" si="1"/>
        <v>89.476190476190482</v>
      </c>
    </row>
    <row r="79" spans="1:7" ht="18" customHeight="1" x14ac:dyDescent="0.25">
      <c r="A79" s="14" t="s">
        <v>125</v>
      </c>
      <c r="B79" s="15" t="s">
        <v>28</v>
      </c>
      <c r="C79" s="16" t="s">
        <v>6</v>
      </c>
      <c r="D79" s="17">
        <v>7155.36</v>
      </c>
      <c r="E79" s="17">
        <v>4907.9320800000005</v>
      </c>
      <c r="F79" s="2">
        <f t="shared" si="1"/>
        <v>68.590987455557809</v>
      </c>
      <c r="G79" s="21"/>
    </row>
    <row r="80" spans="1:7" ht="18" customHeight="1" x14ac:dyDescent="0.25">
      <c r="A80" s="14"/>
      <c r="B80" s="15" t="s">
        <v>196</v>
      </c>
      <c r="C80" s="16" t="s">
        <v>6</v>
      </c>
      <c r="D80" s="17">
        <v>2151.08</v>
      </c>
      <c r="E80" s="17">
        <v>1284.0396799999999</v>
      </c>
      <c r="F80" s="2">
        <f t="shared" si="1"/>
        <v>59.692790598211133</v>
      </c>
      <c r="G80" s="21"/>
    </row>
    <row r="81" spans="1:7" ht="18" customHeight="1" x14ac:dyDescent="0.25">
      <c r="A81" s="23" t="s">
        <v>126</v>
      </c>
      <c r="B81" s="15" t="s">
        <v>127</v>
      </c>
      <c r="C81" s="15" t="s">
        <v>6</v>
      </c>
      <c r="D81" s="17">
        <v>140599.28</v>
      </c>
      <c r="E81" s="17">
        <v>97152.69743</v>
      </c>
      <c r="F81" s="2">
        <f t="shared" si="1"/>
        <v>69.099000670558198</v>
      </c>
    </row>
    <row r="82" spans="1:7" ht="18" hidden="1" customHeight="1" x14ac:dyDescent="0.25">
      <c r="A82" s="23"/>
      <c r="B82" s="15" t="s">
        <v>128</v>
      </c>
      <c r="C82" s="15" t="s">
        <v>6</v>
      </c>
      <c r="D82" s="17">
        <v>0</v>
      </c>
      <c r="E82" s="17"/>
      <c r="F82" s="2" t="e">
        <f t="shared" si="1"/>
        <v>#DIV/0!</v>
      </c>
    </row>
    <row r="83" spans="1:7" ht="18" hidden="1" customHeight="1" x14ac:dyDescent="0.25">
      <c r="A83" s="23"/>
      <c r="B83" s="15" t="s">
        <v>129</v>
      </c>
      <c r="C83" s="15" t="s">
        <v>6</v>
      </c>
      <c r="D83" s="17">
        <v>0</v>
      </c>
      <c r="E83" s="17">
        <v>0</v>
      </c>
      <c r="F83" s="2" t="e">
        <f t="shared" si="1"/>
        <v>#DIV/0!</v>
      </c>
    </row>
    <row r="84" spans="1:7" ht="18" hidden="1" customHeight="1" x14ac:dyDescent="0.25">
      <c r="A84" s="23"/>
      <c r="B84" s="15" t="s">
        <v>130</v>
      </c>
      <c r="C84" s="15" t="s">
        <v>6</v>
      </c>
      <c r="D84" s="17">
        <v>0</v>
      </c>
      <c r="E84" s="17"/>
      <c r="F84" s="2" t="e">
        <f t="shared" si="1"/>
        <v>#DIV/0!</v>
      </c>
    </row>
    <row r="85" spans="1:7" ht="18" hidden="1" customHeight="1" x14ac:dyDescent="0.25">
      <c r="A85" s="23"/>
      <c r="B85" s="15" t="s">
        <v>131</v>
      </c>
      <c r="C85" s="15" t="s">
        <v>6</v>
      </c>
      <c r="D85" s="17">
        <v>0</v>
      </c>
      <c r="E85" s="17"/>
      <c r="F85" s="2" t="e">
        <f t="shared" si="1"/>
        <v>#DIV/0!</v>
      </c>
    </row>
    <row r="86" spans="1:7" ht="18" customHeight="1" x14ac:dyDescent="0.25">
      <c r="A86" s="23" t="s">
        <v>132</v>
      </c>
      <c r="B86" s="15" t="s">
        <v>133</v>
      </c>
      <c r="C86" s="15" t="s">
        <v>6</v>
      </c>
      <c r="D86" s="17">
        <v>310.39</v>
      </c>
      <c r="E86" s="17">
        <v>222.64711</v>
      </c>
      <c r="F86" s="2">
        <f t="shared" si="1"/>
        <v>71.731405650955253</v>
      </c>
    </row>
    <row r="87" spans="1:7" ht="18" customHeight="1" x14ac:dyDescent="0.25">
      <c r="A87" s="14" t="s">
        <v>134</v>
      </c>
      <c r="B87" s="15" t="s">
        <v>135</v>
      </c>
      <c r="C87" s="16" t="s">
        <v>6</v>
      </c>
      <c r="D87" s="17">
        <v>9549.25</v>
      </c>
      <c r="E87" s="17">
        <v>3.2283400000000002</v>
      </c>
      <c r="F87" s="2">
        <f t="shared" si="1"/>
        <v>3.3807262350446371E-2</v>
      </c>
    </row>
    <row r="88" spans="1:7" s="19" customFormat="1" ht="18" customHeight="1" x14ac:dyDescent="0.25">
      <c r="A88" s="13" t="s">
        <v>136</v>
      </c>
      <c r="B88" s="11" t="s">
        <v>137</v>
      </c>
      <c r="C88" s="10" t="s">
        <v>6</v>
      </c>
      <c r="D88" s="18">
        <f>D89+D90+D91+D92+D93+D95+D94</f>
        <v>14775.38</v>
      </c>
      <c r="E88" s="18">
        <f>E89+E90+E91+E92+E93+E95+E94</f>
        <v>11080.28204</v>
      </c>
      <c r="F88" s="2">
        <f t="shared" si="1"/>
        <v>74.991519947371927</v>
      </c>
    </row>
    <row r="89" spans="1:7" ht="18" customHeight="1" x14ac:dyDescent="0.25">
      <c r="A89" s="14" t="s">
        <v>138</v>
      </c>
      <c r="B89" s="15" t="s">
        <v>139</v>
      </c>
      <c r="C89" s="16" t="s">
        <v>6</v>
      </c>
      <c r="D89" s="17">
        <v>1755.97</v>
      </c>
      <c r="E89" s="17">
        <v>696.08954000000006</v>
      </c>
      <c r="F89" s="2">
        <f t="shared" si="1"/>
        <v>39.641311639720499</v>
      </c>
    </row>
    <row r="90" spans="1:7" ht="18" customHeight="1" x14ac:dyDescent="0.25">
      <c r="A90" s="14" t="s">
        <v>140</v>
      </c>
      <c r="B90" s="15" t="s">
        <v>141</v>
      </c>
      <c r="C90" s="16" t="s">
        <v>6</v>
      </c>
      <c r="D90" s="17">
        <v>297.31</v>
      </c>
      <c r="E90" s="17">
        <v>619.38108000000011</v>
      </c>
      <c r="F90" s="2">
        <f t="shared" si="1"/>
        <v>208.32837106050928</v>
      </c>
    </row>
    <row r="91" spans="1:7" ht="18" customHeight="1" x14ac:dyDescent="0.25">
      <c r="A91" s="14" t="s">
        <v>142</v>
      </c>
      <c r="B91" s="15" t="s">
        <v>42</v>
      </c>
      <c r="C91" s="16" t="s">
        <v>6</v>
      </c>
      <c r="D91" s="17">
        <v>923.37</v>
      </c>
      <c r="E91" s="17">
        <v>243.80950000000001</v>
      </c>
      <c r="F91" s="2">
        <f t="shared" si="1"/>
        <v>26.404312464125972</v>
      </c>
    </row>
    <row r="92" spans="1:7" ht="18" customHeight="1" x14ac:dyDescent="0.25">
      <c r="A92" s="14" t="s">
        <v>143</v>
      </c>
      <c r="B92" s="15" t="s">
        <v>101</v>
      </c>
      <c r="C92" s="16" t="s">
        <v>6</v>
      </c>
      <c r="D92" s="17">
        <v>378.32</v>
      </c>
      <c r="E92" s="17">
        <v>693.41953000000001</v>
      </c>
      <c r="F92" s="2">
        <f t="shared" si="1"/>
        <v>183.28915468386552</v>
      </c>
    </row>
    <row r="93" spans="1:7" ht="18" customHeight="1" x14ac:dyDescent="0.25">
      <c r="A93" s="14" t="s">
        <v>144</v>
      </c>
      <c r="B93" s="15" t="s">
        <v>145</v>
      </c>
      <c r="C93" s="16" t="s">
        <v>6</v>
      </c>
      <c r="D93" s="17">
        <v>1106.8499999999999</v>
      </c>
      <c r="E93" s="17">
        <v>141.56389999999999</v>
      </c>
      <c r="F93" s="2">
        <f t="shared" si="1"/>
        <v>12.789799882549577</v>
      </c>
    </row>
    <row r="94" spans="1:7" ht="18" customHeight="1" x14ac:dyDescent="0.25">
      <c r="A94" s="14" t="s">
        <v>146</v>
      </c>
      <c r="B94" s="15" t="s">
        <v>147</v>
      </c>
      <c r="C94" s="16" t="s">
        <v>6</v>
      </c>
      <c r="D94" s="17">
        <v>64.489999999999995</v>
      </c>
      <c r="E94" s="17">
        <v>104.16709</v>
      </c>
      <c r="F94" s="2">
        <f t="shared" si="1"/>
        <v>161.52440688478836</v>
      </c>
    </row>
    <row r="95" spans="1:7" s="19" customFormat="1" ht="18" customHeight="1" x14ac:dyDescent="0.25">
      <c r="A95" s="13" t="s">
        <v>148</v>
      </c>
      <c r="B95" s="11" t="s">
        <v>56</v>
      </c>
      <c r="C95" s="10" t="s">
        <v>6</v>
      </c>
      <c r="D95" s="18">
        <v>10249.07</v>
      </c>
      <c r="E95" s="18">
        <v>8581.8513999999996</v>
      </c>
      <c r="F95" s="2">
        <v>83.73297674813422</v>
      </c>
    </row>
    <row r="96" spans="1:7" ht="18" customHeight="1" x14ac:dyDescent="0.25">
      <c r="A96" s="13" t="s">
        <v>149</v>
      </c>
      <c r="B96" s="11" t="s">
        <v>150</v>
      </c>
      <c r="C96" s="10" t="s">
        <v>6</v>
      </c>
      <c r="D96" s="18">
        <f>D97+D100+D102+D103+D104+D101</f>
        <v>260093.65000000002</v>
      </c>
      <c r="E96" s="18">
        <f>E97+E100+E102+E103+E104+E101</f>
        <v>102556.67808</v>
      </c>
      <c r="F96" s="2">
        <f t="shared" si="1"/>
        <v>39.43067355931219</v>
      </c>
      <c r="G96" s="19"/>
    </row>
    <row r="97" spans="1:7" ht="18" customHeight="1" x14ac:dyDescent="0.25">
      <c r="A97" s="14" t="s">
        <v>151</v>
      </c>
      <c r="B97" s="15" t="s">
        <v>152</v>
      </c>
      <c r="C97" s="16" t="s">
        <v>6</v>
      </c>
      <c r="D97" s="17">
        <v>220270.85</v>
      </c>
      <c r="E97" s="17">
        <v>80252.732109999997</v>
      </c>
      <c r="F97" s="2">
        <f t="shared" ref="F97:F129" si="2">E97/D97*100</f>
        <v>36.433659792024223</v>
      </c>
    </row>
    <row r="98" spans="1:7" ht="18" customHeight="1" x14ac:dyDescent="0.25">
      <c r="A98" s="14"/>
      <c r="B98" s="15" t="s">
        <v>24</v>
      </c>
      <c r="C98" s="16" t="s">
        <v>15</v>
      </c>
      <c r="D98" s="17">
        <v>286811</v>
      </c>
      <c r="E98" s="17">
        <v>239317.50495019977</v>
      </c>
      <c r="F98" s="2">
        <f t="shared" si="2"/>
        <v>83.440839071792837</v>
      </c>
    </row>
    <row r="99" spans="1:7" ht="18" customHeight="1" x14ac:dyDescent="0.25">
      <c r="A99" s="14"/>
      <c r="B99" s="15" t="s">
        <v>153</v>
      </c>
      <c r="C99" s="16" t="s">
        <v>26</v>
      </c>
      <c r="D99" s="17">
        <v>64</v>
      </c>
      <c r="E99" s="17">
        <v>55.89</v>
      </c>
      <c r="F99" s="2">
        <f t="shared" si="2"/>
        <v>87.328125</v>
      </c>
    </row>
    <row r="100" spans="1:7" ht="18" customHeight="1" x14ac:dyDescent="0.25">
      <c r="A100" s="14" t="s">
        <v>154</v>
      </c>
      <c r="B100" s="15" t="s">
        <v>28</v>
      </c>
      <c r="C100" s="16" t="s">
        <v>6</v>
      </c>
      <c r="D100" s="17">
        <v>14975.36</v>
      </c>
      <c r="E100" s="17">
        <v>9307.8932199999981</v>
      </c>
      <c r="F100" s="2">
        <f t="shared" si="2"/>
        <v>62.154720954955323</v>
      </c>
      <c r="G100" s="20"/>
    </row>
    <row r="101" spans="1:7" ht="18" customHeight="1" x14ac:dyDescent="0.25">
      <c r="A101" s="14"/>
      <c r="B101" s="15" t="s">
        <v>196</v>
      </c>
      <c r="C101" s="16" t="s">
        <v>6</v>
      </c>
      <c r="D101" s="17">
        <v>4378.76</v>
      </c>
      <c r="E101" s="17">
        <v>1796.6730600000001</v>
      </c>
      <c r="F101" s="2">
        <f t="shared" si="2"/>
        <v>41.031549114361141</v>
      </c>
      <c r="G101" s="20"/>
    </row>
    <row r="102" spans="1:7" ht="18" customHeight="1" x14ac:dyDescent="0.25">
      <c r="A102" s="14" t="s">
        <v>155</v>
      </c>
      <c r="B102" s="15" t="s">
        <v>135</v>
      </c>
      <c r="C102" s="16" t="s">
        <v>6</v>
      </c>
      <c r="D102" s="17">
        <v>749.91</v>
      </c>
      <c r="E102" s="17">
        <v>538.06035999999995</v>
      </c>
      <c r="F102" s="2">
        <f t="shared" si="2"/>
        <v>71.749991332293206</v>
      </c>
    </row>
    <row r="103" spans="1:7" ht="18" customHeight="1" x14ac:dyDescent="0.25">
      <c r="A103" s="14" t="s">
        <v>156</v>
      </c>
      <c r="B103" s="15" t="s">
        <v>157</v>
      </c>
      <c r="C103" s="16" t="s">
        <v>6</v>
      </c>
      <c r="D103" s="17">
        <v>130.81</v>
      </c>
      <c r="E103" s="17">
        <v>52.953480000000006</v>
      </c>
      <c r="F103" s="2">
        <f t="shared" si="2"/>
        <v>40.481217032336978</v>
      </c>
    </row>
    <row r="104" spans="1:7" s="19" customFormat="1" ht="18" customHeight="1" x14ac:dyDescent="0.25">
      <c r="A104" s="13" t="s">
        <v>158</v>
      </c>
      <c r="B104" s="11" t="s">
        <v>137</v>
      </c>
      <c r="C104" s="10" t="s">
        <v>6</v>
      </c>
      <c r="D104" s="18">
        <f>D105+D106+D107+D108+D109+D112</f>
        <v>19587.96</v>
      </c>
      <c r="E104" s="18">
        <f>E105+E106+E107+E108+E109+E112</f>
        <v>10608.365849999998</v>
      </c>
      <c r="F104" s="2">
        <f t="shared" si="2"/>
        <v>54.157583791267697</v>
      </c>
    </row>
    <row r="105" spans="1:7" ht="18" customHeight="1" x14ac:dyDescent="0.25">
      <c r="A105" s="14" t="s">
        <v>159</v>
      </c>
      <c r="B105" s="15" t="s">
        <v>160</v>
      </c>
      <c r="C105" s="16" t="s">
        <v>6</v>
      </c>
      <c r="D105" s="17">
        <v>298.33999999999997</v>
      </c>
      <c r="E105" s="17">
        <v>631.74592000000007</v>
      </c>
      <c r="F105" s="2">
        <f t="shared" si="2"/>
        <v>211.75367701280422</v>
      </c>
    </row>
    <row r="106" spans="1:7" ht="18" hidden="1" customHeight="1" x14ac:dyDescent="0.25">
      <c r="A106" s="14" t="s">
        <v>161</v>
      </c>
      <c r="B106" s="15" t="s">
        <v>162</v>
      </c>
      <c r="C106" s="16" t="s">
        <v>6</v>
      </c>
      <c r="D106" s="17">
        <v>0</v>
      </c>
      <c r="E106" s="17"/>
      <c r="F106" s="2" t="e">
        <f t="shared" si="2"/>
        <v>#DIV/0!</v>
      </c>
    </row>
    <row r="107" spans="1:7" ht="18" customHeight="1" x14ac:dyDescent="0.25">
      <c r="A107" s="14" t="s">
        <v>163</v>
      </c>
      <c r="B107" s="15" t="s">
        <v>139</v>
      </c>
      <c r="C107" s="16" t="s">
        <v>6</v>
      </c>
      <c r="D107" s="17">
        <v>1170.42</v>
      </c>
      <c r="E107" s="17">
        <v>243.58771999999999</v>
      </c>
      <c r="F107" s="2">
        <f t="shared" si="2"/>
        <v>20.811992276276889</v>
      </c>
    </row>
    <row r="108" spans="1:7" ht="18" customHeight="1" x14ac:dyDescent="0.25">
      <c r="A108" s="14" t="s">
        <v>164</v>
      </c>
      <c r="B108" s="15" t="s">
        <v>165</v>
      </c>
      <c r="C108" s="16" t="s">
        <v>6</v>
      </c>
      <c r="D108" s="17">
        <v>1496.07</v>
      </c>
      <c r="E108" s="17">
        <v>592.66863000000012</v>
      </c>
      <c r="F108" s="2">
        <f t="shared" si="2"/>
        <v>39.615033387475194</v>
      </c>
    </row>
    <row r="109" spans="1:7" ht="18" customHeight="1" x14ac:dyDescent="0.25">
      <c r="A109" s="14" t="s">
        <v>166</v>
      </c>
      <c r="B109" s="15" t="s">
        <v>48</v>
      </c>
      <c r="C109" s="16" t="s">
        <v>6</v>
      </c>
      <c r="D109" s="17">
        <v>7384.23</v>
      </c>
      <c r="E109" s="17">
        <v>2931.71162</v>
      </c>
      <c r="F109" s="2">
        <f t="shared" si="2"/>
        <v>39.702333486362157</v>
      </c>
    </row>
    <row r="110" spans="1:7" ht="29.25" hidden="1" customHeight="1" x14ac:dyDescent="0.25">
      <c r="A110" s="14"/>
      <c r="B110" s="22" t="s">
        <v>167</v>
      </c>
      <c r="C110" s="16" t="s">
        <v>6</v>
      </c>
      <c r="D110" s="17"/>
      <c r="E110" s="17">
        <v>0</v>
      </c>
      <c r="F110" s="2" t="e">
        <f t="shared" si="2"/>
        <v>#DIV/0!</v>
      </c>
    </row>
    <row r="111" spans="1:7" ht="18" customHeight="1" x14ac:dyDescent="0.25">
      <c r="A111" s="14"/>
      <c r="B111" s="22" t="s">
        <v>168</v>
      </c>
      <c r="C111" s="16" t="s">
        <v>6</v>
      </c>
      <c r="D111" s="17">
        <v>4203.6099999999997</v>
      </c>
      <c r="E111" s="17">
        <v>2615.3112500000002</v>
      </c>
      <c r="F111" s="2">
        <f t="shared" si="2"/>
        <v>62.215839480827206</v>
      </c>
      <c r="G111" s="20"/>
    </row>
    <row r="112" spans="1:7" s="19" customFormat="1" ht="18" customHeight="1" x14ac:dyDescent="0.25">
      <c r="A112" s="13" t="s">
        <v>169</v>
      </c>
      <c r="B112" s="11" t="s">
        <v>56</v>
      </c>
      <c r="C112" s="10" t="s">
        <v>6</v>
      </c>
      <c r="D112" s="18">
        <v>9238.9</v>
      </c>
      <c r="E112" s="18">
        <v>6208.6519599999992</v>
      </c>
      <c r="F112" s="2">
        <v>67.201203173537976</v>
      </c>
    </row>
    <row r="113" spans="1:7" s="19" customFormat="1" ht="18" customHeight="1" x14ac:dyDescent="0.25">
      <c r="A113" s="13" t="s">
        <v>170</v>
      </c>
      <c r="B113" s="11" t="s">
        <v>171</v>
      </c>
      <c r="C113" s="10" t="s">
        <v>6</v>
      </c>
      <c r="D113" s="18">
        <f>D114+D115</f>
        <v>13603.82</v>
      </c>
      <c r="E113" s="18">
        <f>E114+E115</f>
        <v>0</v>
      </c>
      <c r="F113" s="2">
        <f t="shared" si="2"/>
        <v>0</v>
      </c>
    </row>
    <row r="114" spans="1:7" ht="18" customHeight="1" x14ac:dyDescent="0.25">
      <c r="A114" s="14"/>
      <c r="B114" s="15" t="s">
        <v>172</v>
      </c>
      <c r="C114" s="16" t="s">
        <v>6</v>
      </c>
      <c r="D114" s="17">
        <v>13437.82</v>
      </c>
      <c r="E114" s="17">
        <v>0</v>
      </c>
      <c r="F114" s="2">
        <f t="shared" si="2"/>
        <v>0</v>
      </c>
    </row>
    <row r="115" spans="1:7" ht="18" customHeight="1" x14ac:dyDescent="0.25">
      <c r="A115" s="14"/>
      <c r="B115" s="15" t="s">
        <v>173</v>
      </c>
      <c r="C115" s="16" t="s">
        <v>6</v>
      </c>
      <c r="D115" s="17">
        <v>166</v>
      </c>
      <c r="E115" s="17">
        <v>0</v>
      </c>
      <c r="F115" s="2">
        <f t="shared" si="2"/>
        <v>0</v>
      </c>
    </row>
    <row r="116" spans="1:7" ht="18" customHeight="1" x14ac:dyDescent="0.25">
      <c r="A116" s="13" t="s">
        <v>174</v>
      </c>
      <c r="B116" s="11" t="s">
        <v>175</v>
      </c>
      <c r="C116" s="10" t="s">
        <v>6</v>
      </c>
      <c r="D116" s="18">
        <f>D8+D74</f>
        <v>2478539.92</v>
      </c>
      <c r="E116" s="18">
        <f>E8+E74</f>
        <v>1542453.15515</v>
      </c>
      <c r="F116" s="2">
        <f t="shared" si="2"/>
        <v>62.232330522640936</v>
      </c>
      <c r="G116" s="21"/>
    </row>
    <row r="117" spans="1:7" ht="18" customHeight="1" x14ac:dyDescent="0.25">
      <c r="A117" s="13" t="s">
        <v>176</v>
      </c>
      <c r="B117" s="11" t="s">
        <v>177</v>
      </c>
      <c r="C117" s="10" t="s">
        <v>6</v>
      </c>
      <c r="D117" s="12">
        <v>0</v>
      </c>
      <c r="E117" s="12">
        <v>-198797.93137000012</v>
      </c>
      <c r="F117" s="2">
        <v>100</v>
      </c>
      <c r="G117" s="1" t="s">
        <v>205</v>
      </c>
    </row>
    <row r="118" spans="1:7" ht="18" customHeight="1" x14ac:dyDescent="0.25">
      <c r="A118" s="13" t="s">
        <v>178</v>
      </c>
      <c r="B118" s="15" t="s">
        <v>179</v>
      </c>
      <c r="C118" s="16" t="s">
        <v>6</v>
      </c>
      <c r="D118" s="17">
        <v>33969.800000000003</v>
      </c>
      <c r="E118" s="17">
        <v>0</v>
      </c>
      <c r="F118" s="2">
        <f t="shared" si="2"/>
        <v>0</v>
      </c>
      <c r="G118" s="27" t="s">
        <v>180</v>
      </c>
    </row>
    <row r="119" spans="1:7" ht="36" customHeight="1" x14ac:dyDescent="0.25">
      <c r="A119" s="13" t="s">
        <v>181</v>
      </c>
      <c r="B119" s="15" t="s">
        <v>182</v>
      </c>
      <c r="C119" s="16" t="s">
        <v>6</v>
      </c>
      <c r="D119" s="17">
        <v>78556</v>
      </c>
      <c r="E119" s="17">
        <v>0</v>
      </c>
      <c r="F119" s="2">
        <f t="shared" si="2"/>
        <v>0</v>
      </c>
      <c r="G119" s="28"/>
    </row>
    <row r="120" spans="1:7" ht="36" customHeight="1" x14ac:dyDescent="0.25">
      <c r="A120" s="13" t="s">
        <v>183</v>
      </c>
      <c r="B120" s="15" t="s">
        <v>184</v>
      </c>
      <c r="C120" s="16" t="s">
        <v>6</v>
      </c>
      <c r="D120" s="17">
        <v>4078342.66</v>
      </c>
      <c r="E120" s="17">
        <v>4078342.66</v>
      </c>
      <c r="F120" s="2">
        <f t="shared" si="2"/>
        <v>100</v>
      </c>
    </row>
    <row r="121" spans="1:7" ht="18" customHeight="1" x14ac:dyDescent="0.25">
      <c r="A121" s="13" t="s">
        <v>185</v>
      </c>
      <c r="B121" s="11" t="s">
        <v>186</v>
      </c>
      <c r="C121" s="10" t="s">
        <v>6</v>
      </c>
      <c r="D121" s="18">
        <f>D116+D118+D119</f>
        <v>2591065.7199999997</v>
      </c>
      <c r="E121" s="18">
        <v>1344768.0075899998</v>
      </c>
      <c r="F121" s="2">
        <f t="shared" si="2"/>
        <v>51.900189069306968</v>
      </c>
    </row>
    <row r="122" spans="1:7" ht="16.5" customHeight="1" x14ac:dyDescent="0.25">
      <c r="A122" s="13"/>
      <c r="B122" s="15" t="s">
        <v>187</v>
      </c>
      <c r="C122" s="12"/>
      <c r="D122" s="12">
        <v>962727.24</v>
      </c>
      <c r="E122" s="18">
        <v>472818.67732999998</v>
      </c>
      <c r="F122" s="2">
        <f t="shared" si="2"/>
        <v>49.112423299666894</v>
      </c>
      <c r="G122" s="21"/>
    </row>
    <row r="123" spans="1:7" ht="16.5" customHeight="1" x14ac:dyDescent="0.25">
      <c r="A123" s="13"/>
      <c r="B123" s="15" t="s">
        <v>188</v>
      </c>
      <c r="C123" s="10"/>
      <c r="D123" s="12">
        <v>1186865.8400000001</v>
      </c>
      <c r="E123" s="18">
        <v>598477.34838999994</v>
      </c>
      <c r="F123" s="2">
        <f t="shared" si="2"/>
        <v>50.425020943394905</v>
      </c>
    </row>
    <row r="124" spans="1:7" ht="16.5" customHeight="1" x14ac:dyDescent="0.25">
      <c r="A124" s="13"/>
      <c r="B124" s="15" t="s">
        <v>189</v>
      </c>
      <c r="C124" s="10"/>
      <c r="D124" s="12">
        <v>441472.63829151262</v>
      </c>
      <c r="E124" s="18">
        <v>273471.98187000002</v>
      </c>
      <c r="F124" s="2">
        <f t="shared" si="2"/>
        <v>61.945397777839482</v>
      </c>
    </row>
    <row r="125" spans="1:7" ht="18" customHeight="1" x14ac:dyDescent="0.25">
      <c r="A125" s="13" t="s">
        <v>190</v>
      </c>
      <c r="B125" s="11" t="s">
        <v>191</v>
      </c>
      <c r="C125" s="10" t="s">
        <v>192</v>
      </c>
      <c r="D125" s="18">
        <v>14276.83</v>
      </c>
      <c r="E125" s="18">
        <v>7384.8419300000005</v>
      </c>
      <c r="F125" s="2">
        <f t="shared" si="2"/>
        <v>51.726061947925416</v>
      </c>
      <c r="G125" s="21"/>
    </row>
    <row r="126" spans="1:7" ht="16.5" customHeight="1" x14ac:dyDescent="0.25">
      <c r="A126" s="13"/>
      <c r="B126" s="15" t="s">
        <v>187</v>
      </c>
      <c r="C126" s="10"/>
      <c r="D126" s="12">
        <v>9913.7806794741246</v>
      </c>
      <c r="E126" s="18">
        <v>4835.6478900000002</v>
      </c>
      <c r="F126" s="2">
        <f t="shared" si="2"/>
        <v>48.777031148287477</v>
      </c>
    </row>
    <row r="127" spans="1:7" ht="16.5" customHeight="1" x14ac:dyDescent="0.25">
      <c r="A127" s="13"/>
      <c r="B127" s="15" t="s">
        <v>188</v>
      </c>
      <c r="C127" s="10"/>
      <c r="D127" s="12">
        <v>3859.8646805258754</v>
      </c>
      <c r="E127" s="18">
        <v>2237.49532</v>
      </c>
      <c r="F127" s="2">
        <f t="shared" si="2"/>
        <v>57.968232184117895</v>
      </c>
    </row>
    <row r="128" spans="1:7" ht="16.5" customHeight="1" x14ac:dyDescent="0.25">
      <c r="A128" s="13"/>
      <c r="B128" s="15" t="s">
        <v>189</v>
      </c>
      <c r="C128" s="10"/>
      <c r="D128" s="12">
        <v>503.18463999999994</v>
      </c>
      <c r="E128" s="18">
        <v>311.69871999999998</v>
      </c>
      <c r="F128" s="2">
        <f t="shared" si="2"/>
        <v>61.945197691249085</v>
      </c>
    </row>
    <row r="129" spans="1:7" ht="18" customHeight="1" x14ac:dyDescent="0.25">
      <c r="A129" s="13" t="s">
        <v>193</v>
      </c>
      <c r="B129" s="11" t="s">
        <v>194</v>
      </c>
      <c r="C129" s="10" t="s">
        <v>195</v>
      </c>
      <c r="D129" s="18">
        <f>D121/D125</f>
        <v>181.48746745601088</v>
      </c>
      <c r="E129" s="18">
        <v>182.09841460885536</v>
      </c>
      <c r="F129" s="2">
        <f t="shared" si="2"/>
        <v>100.33663324603532</v>
      </c>
      <c r="G129" s="21"/>
    </row>
    <row r="130" spans="1:7" ht="16.5" customHeight="1" x14ac:dyDescent="0.25">
      <c r="A130" s="14"/>
      <c r="B130" s="15" t="s">
        <v>187</v>
      </c>
      <c r="C130" s="16"/>
      <c r="D130" s="17">
        <f>D122/D126</f>
        <v>97.109999820075473</v>
      </c>
      <c r="E130" s="17">
        <v>97.777730737545482</v>
      </c>
      <c r="F130" s="2">
        <f t="shared" ref="F130:F132" si="3">E130/D130*100</f>
        <v>100.68760263485447</v>
      </c>
      <c r="G130" s="21"/>
    </row>
    <row r="131" spans="1:7" ht="16.5" customHeight="1" x14ac:dyDescent="0.25">
      <c r="A131" s="14"/>
      <c r="B131" s="15" t="s">
        <v>188</v>
      </c>
      <c r="C131" s="16"/>
      <c r="D131" s="17">
        <f>D123/D127</f>
        <v>307.48897648875584</v>
      </c>
      <c r="E131" s="17">
        <v>267.47646935413474</v>
      </c>
      <c r="F131" s="2">
        <f t="shared" si="3"/>
        <v>86.987336069238154</v>
      </c>
      <c r="G131" s="21"/>
    </row>
    <row r="132" spans="1:7" ht="16.5" customHeight="1" x14ac:dyDescent="0.25">
      <c r="A132" s="14"/>
      <c r="B132" s="15" t="s">
        <v>189</v>
      </c>
      <c r="C132" s="16"/>
      <c r="D132" s="17">
        <v>877.36</v>
      </c>
      <c r="E132" s="17">
        <v>877.35997719207842</v>
      </c>
      <c r="F132" s="2">
        <f t="shared" si="3"/>
        <v>99.999997400391905</v>
      </c>
      <c r="G132" s="21"/>
    </row>
    <row r="133" spans="1:7" x14ac:dyDescent="0.25">
      <c r="B133" s="24" t="s">
        <v>198</v>
      </c>
    </row>
  </sheetData>
  <mergeCells count="11">
    <mergeCell ref="D5:D6"/>
    <mergeCell ref="A1:C1"/>
    <mergeCell ref="A2:C2"/>
    <mergeCell ref="A5:A6"/>
    <mergeCell ref="B5:B6"/>
    <mergeCell ref="C5:C6"/>
    <mergeCell ref="G118:G119"/>
    <mergeCell ref="E5:E6"/>
    <mergeCell ref="F5:F6"/>
    <mergeCell ref="G5:G6"/>
    <mergeCell ref="G8:G14"/>
  </mergeCells>
  <pageMargins left="0.39370078740157483" right="0.23622047244094491" top="0.11811023622047245" bottom="0.19685039370078741" header="0.15748031496062992" footer="0.15748031496062992"/>
  <pageSetup paperSize="9" scale="70" fitToHeight="5"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стоки  ТС</vt:lpstr>
      <vt:lpstr>'стоки  ТС'!Область_печати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Касымова Гульнар Сагимбаевна</cp:lastModifiedBy>
  <cp:lastPrinted>2026-02-12T04:49:56Z</cp:lastPrinted>
  <dcterms:created xsi:type="dcterms:W3CDTF">2025-02-26T10:57:03Z</dcterms:created>
  <dcterms:modified xsi:type="dcterms:W3CDTF">2026-07-27T09:26:21Z</dcterms:modified>
</cp:coreProperties>
</file>